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Ordin\@Datenaustausch_Valenti\"/>
    </mc:Choice>
  </mc:AlternateContent>
  <bookViews>
    <workbookView xWindow="120" yWindow="60" windowWidth="19440" windowHeight="12810"/>
  </bookViews>
  <sheets>
    <sheet name="Notenrechner_EFZ_BM_2018" sheetId="6" r:id="rId1"/>
  </sheets>
  <definedNames>
    <definedName name="_xlnm.Print_Area" localSheetId="0">Notenrechner_EFZ_BM_2018!$A$2:$AM$73</definedName>
  </definedNames>
  <calcPr calcId="162913"/>
</workbook>
</file>

<file path=xl/calcChain.xml><?xml version="1.0" encoding="utf-8"?>
<calcChain xmlns="http://schemas.openxmlformats.org/spreadsheetml/2006/main">
  <c r="W64" i="6" l="1"/>
  <c r="W62" i="6"/>
  <c r="I28" i="6" l="1"/>
  <c r="G28" i="6"/>
  <c r="AD28" i="6" l="1"/>
  <c r="U30" i="6"/>
  <c r="AF30" i="6" s="1"/>
  <c r="S28" i="6"/>
  <c r="AD32" i="6"/>
  <c r="AH32" i="6" s="1"/>
  <c r="S14" i="6"/>
  <c r="AD8" i="6"/>
  <c r="O58" i="6"/>
  <c r="W58" i="6" s="1"/>
  <c r="AA64" i="6"/>
  <c r="AA62" i="6"/>
  <c r="AB64" i="6"/>
  <c r="AB62" i="6"/>
  <c r="AF8" i="6"/>
  <c r="AD10" i="6"/>
  <c r="AF10" i="6"/>
  <c r="AD12" i="6"/>
  <c r="AF12" i="6"/>
  <c r="AF16" i="6"/>
  <c r="AD16" i="6"/>
  <c r="AH16" i="6" s="1"/>
  <c r="AL16" i="6" s="1"/>
  <c r="AF18" i="6"/>
  <c r="AD18" i="6"/>
  <c r="AH18" i="6" s="1"/>
  <c r="AK18" i="6" s="1"/>
  <c r="AD26" i="6"/>
  <c r="AD34" i="6"/>
  <c r="AF34" i="6"/>
  <c r="AD36" i="6"/>
  <c r="AH36" i="6" s="1"/>
  <c r="AK20" i="6"/>
  <c r="AK14" i="6"/>
  <c r="AK21" i="6"/>
  <c r="AK22" i="6"/>
  <c r="AK29" i="6"/>
  <c r="AK30" i="6"/>
  <c r="U8" i="6"/>
  <c r="S8" i="6"/>
  <c r="S10" i="6"/>
  <c r="U10" i="6"/>
  <c r="S12" i="6"/>
  <c r="U12" i="6"/>
  <c r="U14" i="6"/>
  <c r="U16" i="6"/>
  <c r="U18" i="6"/>
  <c r="W20" i="6"/>
  <c r="AB20" i="6" s="1"/>
  <c r="S26" i="6"/>
  <c r="AA17" i="6"/>
  <c r="AA18" i="6"/>
  <c r="AA21" i="6"/>
  <c r="AA22" i="6"/>
  <c r="AA29" i="6"/>
  <c r="AA30" i="6"/>
  <c r="AH12" i="6" l="1"/>
  <c r="W16" i="6"/>
  <c r="AA16" i="6" s="1"/>
  <c r="W26" i="6"/>
  <c r="AB58" i="6"/>
  <c r="Z71" i="6" s="1"/>
  <c r="AA71" i="6" s="1"/>
  <c r="AA58" i="6"/>
  <c r="Z69" i="6" s="1"/>
  <c r="AA69" i="6" s="1"/>
  <c r="W67" i="6"/>
  <c r="AA67" i="6" s="1"/>
  <c r="AK36" i="6"/>
  <c r="AL36" i="6"/>
  <c r="AH34" i="6"/>
  <c r="AK32" i="6"/>
  <c r="AL32" i="6"/>
  <c r="W28" i="6"/>
  <c r="AH26" i="6"/>
  <c r="AH28" i="6"/>
  <c r="AL18" i="6"/>
  <c r="W14" i="6"/>
  <c r="AA14" i="6" s="1"/>
  <c r="W12" i="6"/>
  <c r="AK12" i="6"/>
  <c r="AL12" i="6"/>
  <c r="AB12" i="6"/>
  <c r="AA12" i="6"/>
  <c r="W10" i="6"/>
  <c r="AB10" i="6" s="1"/>
  <c r="AH10" i="6"/>
  <c r="AK10" i="6" s="1"/>
  <c r="AA10" i="6"/>
  <c r="AH8" i="6"/>
  <c r="AK8" i="6" s="1"/>
  <c r="W8" i="6"/>
  <c r="AB8" i="6" s="1"/>
  <c r="AA20" i="6"/>
  <c r="AK16" i="6"/>
  <c r="AK34" i="6"/>
  <c r="AL34" i="6"/>
  <c r="AK26" i="6" l="1"/>
  <c r="AL28" i="6"/>
  <c r="AB26" i="6"/>
  <c r="AA26" i="6"/>
  <c r="AL10" i="6"/>
  <c r="AB16" i="6"/>
  <c r="AL8" i="6"/>
  <c r="W42" i="6"/>
  <c r="AA42" i="6" s="1"/>
  <c r="AA8" i="6"/>
  <c r="AH42" i="6"/>
  <c r="AK42" i="6" s="1"/>
  <c r="R73" i="6"/>
  <c r="W69" i="6"/>
  <c r="W71" i="6" s="1"/>
  <c r="AB14" i="6"/>
  <c r="Z46" i="6"/>
  <c r="AA46" i="6" s="1"/>
  <c r="AJ46" i="6"/>
  <c r="AK46" i="6" s="1"/>
  <c r="AJ44" i="6"/>
  <c r="AK44" i="6" s="1"/>
  <c r="Z44" i="6" l="1"/>
  <c r="AA44" i="6" s="1"/>
  <c r="R48" i="6"/>
  <c r="AC48" i="6"/>
  <c r="AH44" i="6"/>
  <c r="AH46" i="6" s="1"/>
  <c r="W44" i="6"/>
  <c r="W46" i="6" s="1"/>
</calcChain>
</file>

<file path=xl/sharedStrings.xml><?xml version="1.0" encoding="utf-8"?>
<sst xmlns="http://schemas.openxmlformats.org/spreadsheetml/2006/main" count="90" uniqueCount="55">
  <si>
    <t>1/8</t>
  </si>
  <si>
    <t>2/8</t>
  </si>
  <si>
    <t>Berufspraxis schriftlich</t>
  </si>
  <si>
    <t>1/4</t>
  </si>
  <si>
    <t>Berufspraxis mündlich</t>
  </si>
  <si>
    <t>EFZ</t>
  </si>
  <si>
    <t>1. Jahr</t>
  </si>
  <si>
    <t>2. Jahr</t>
  </si>
  <si>
    <t>Prüfung</t>
  </si>
  <si>
    <t>Positionen</t>
  </si>
  <si>
    <t>Fachnote</t>
  </si>
  <si>
    <t>Gew.</t>
  </si>
  <si>
    <t>Wertung</t>
  </si>
  <si>
    <t>mündl.</t>
  </si>
  <si>
    <t>schriftl.</t>
  </si>
  <si>
    <t>Erf.</t>
  </si>
  <si>
    <t>Prf.</t>
  </si>
  <si>
    <t>Fehl-
note</t>
  </si>
  <si>
    <t>Ungen.
Note</t>
  </si>
  <si>
    <t>IKA (EFZ)</t>
  </si>
  <si>
    <t xml:space="preserve">Durchschnitt: </t>
  </si>
  <si>
    <t xml:space="preserve">Fehlnoten: </t>
  </si>
  <si>
    <t xml:space="preserve">Anz. Ungen.: </t>
  </si>
  <si>
    <t>BM1</t>
  </si>
  <si>
    <t>2/4</t>
  </si>
  <si>
    <t>8 gleichwertige Noten, je auf ganze oder halbe Noten gerundet</t>
  </si>
  <si>
    <t>Erfahrungsnote</t>
  </si>
  <si>
    <t>6 Arbeits- und Lernsituationen</t>
  </si>
  <si>
    <t>2 üK-Kompetenznachweise oder Prozesseinheiten</t>
  </si>
  <si>
    <t>*Die IDPA-Bewertung fliesst als Semester-Teilnote in das 6. Semester der beteiligten Fächer ein.</t>
  </si>
  <si>
    <t>Notenrechner betrieblicher Teil ab Abschluss 2018</t>
  </si>
  <si>
    <t>1/9</t>
  </si>
  <si>
    <t>3. Jahr</t>
  </si>
  <si>
    <t>Projektarb. IDPA* (=SA EFZ)</t>
  </si>
  <si>
    <t>Technik und Umwelt</t>
  </si>
  <si>
    <t>5. Sem</t>
  </si>
  <si>
    <t>4. Sem</t>
  </si>
  <si>
    <t>3. Sem</t>
  </si>
  <si>
    <t>2. Sem</t>
  </si>
  <si>
    <t>1. Sem</t>
  </si>
  <si>
    <t>6. Sem</t>
  </si>
  <si>
    <t>Notenrechner BM1 ab QV 2018</t>
  </si>
  <si>
    <t>Projektarb. IDAF 1 und IDAF 3</t>
  </si>
  <si>
    <t>Projektarb. IDAF 2 und IDAF 4</t>
  </si>
  <si>
    <t>IDAF 1+2 = V&amp;V 1 / IDAF 3+4 = V&amp;V 2</t>
  </si>
  <si>
    <t>Projektarb. V+V 1 und V+V 2</t>
  </si>
  <si>
    <t>Deutsch (EFZ + BM)</t>
  </si>
  <si>
    <t>Italienisch/Franz. (EFZ + BM)</t>
  </si>
  <si>
    <t>Englisch (EFZ + BM)</t>
  </si>
  <si>
    <t>W&amp;G I (EFZ); FRW (BM)</t>
  </si>
  <si>
    <t>W&amp;G II (EFZ); FRW (BM)</t>
  </si>
  <si>
    <t>W&amp;G I (EFZ), W&amp;R (BM)</t>
  </si>
  <si>
    <t>W&amp;G II (EFZ); W&amp;R (BM)</t>
  </si>
  <si>
    <t>Geschichte+Politik (BM)</t>
  </si>
  <si>
    <t>Mathematik (BM)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</si>
</sst>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;\-0.0;&quot;&quot;"/>
    <numFmt numFmtId="166" formatCode="0;\-0;&quot;&quot;"/>
  </numFmts>
  <fonts count="3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Verdana"/>
      <family val="2"/>
    </font>
    <font>
      <sz val="12"/>
      <color indexed="9"/>
      <name val="Verdana"/>
      <family val="2"/>
    </font>
    <font>
      <b/>
      <sz val="18"/>
      <color theme="0"/>
      <name val="Verdana"/>
      <family val="2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9"/>
      <name val="Verdana"/>
      <family val="2"/>
    </font>
    <font>
      <b/>
      <sz val="11"/>
      <color indexed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sz val="9"/>
      <color theme="0"/>
      <name val="Verdana"/>
      <family val="2"/>
    </font>
    <font>
      <sz val="10"/>
      <color theme="0"/>
      <name val="Verdana"/>
      <family val="2"/>
    </font>
    <font>
      <sz val="11"/>
      <color theme="0"/>
      <name val="Verdana"/>
      <family val="2"/>
    </font>
    <font>
      <b/>
      <sz val="9"/>
      <color theme="1"/>
      <name val="Verdana"/>
      <family val="2"/>
    </font>
    <font>
      <b/>
      <sz val="10"/>
      <color rgb="FFFF99FF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1881A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E7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CC"/>
        <bgColor indexed="64"/>
      </patternFill>
    </fill>
  </fills>
  <borders count="31">
    <border>
      <left/>
      <right/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5" tint="0.59996337778862885"/>
      </left>
      <right/>
      <top style="thick">
        <color theme="5" tint="0.59996337778862885"/>
      </top>
      <bottom style="thick">
        <color theme="5" tint="0.59996337778862885"/>
      </bottom>
      <diagonal/>
    </border>
    <border>
      <left/>
      <right/>
      <top style="thick">
        <color theme="5" tint="0.59996337778862885"/>
      </top>
      <bottom style="thick">
        <color theme="5" tint="0.59996337778862885"/>
      </bottom>
      <diagonal/>
    </border>
    <border>
      <left/>
      <right style="thick">
        <color theme="5" tint="0.59996337778862885"/>
      </right>
      <top style="thick">
        <color theme="5" tint="0.59996337778862885"/>
      </top>
      <bottom style="thick">
        <color theme="5" tint="0.59996337778862885"/>
      </bottom>
      <diagonal/>
    </border>
    <border>
      <left style="thick">
        <color theme="2" tint="-9.9948118533890809E-2"/>
      </left>
      <right style="thick">
        <color theme="2" tint="-9.9948118533890809E-2"/>
      </right>
      <top style="thick">
        <color theme="2" tint="-9.9948118533890809E-2"/>
      </top>
      <bottom style="thick">
        <color theme="2" tint="-9.9948118533890809E-2"/>
      </bottom>
      <diagonal/>
    </border>
    <border>
      <left style="thick">
        <color theme="2" tint="-9.9948118533890809E-2"/>
      </left>
      <right/>
      <top style="thick">
        <color theme="2" tint="-9.9948118533890809E-2"/>
      </top>
      <bottom style="thick">
        <color theme="2" tint="-9.9948118533890809E-2"/>
      </bottom>
      <diagonal/>
    </border>
    <border>
      <left/>
      <right/>
      <top style="thick">
        <color theme="2" tint="-9.9948118533890809E-2"/>
      </top>
      <bottom style="thick">
        <color theme="2" tint="-9.9948118533890809E-2"/>
      </bottom>
      <diagonal/>
    </border>
    <border>
      <left/>
      <right style="thick">
        <color theme="2" tint="-9.9948118533890809E-2"/>
      </right>
      <top style="thick">
        <color theme="2" tint="-9.9948118533890809E-2"/>
      </top>
      <bottom style="thick">
        <color theme="2" tint="-9.9948118533890809E-2"/>
      </bottom>
      <diagonal/>
    </border>
    <border>
      <left style="medium">
        <color rgb="FFC2E7F6"/>
      </left>
      <right style="medium">
        <color rgb="FFC2E7F6"/>
      </right>
      <top/>
      <bottom style="medium">
        <color rgb="FFC2E7F6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theme="2" tint="-9.9948118533890809E-2"/>
      </right>
      <top/>
      <bottom style="medium">
        <color theme="2" tint="-9.9948118533890809E-2"/>
      </bottom>
      <diagonal/>
    </border>
    <border>
      <left style="medium">
        <color rgb="FF1881A8"/>
      </left>
      <right style="medium">
        <color rgb="FF1881A8"/>
      </right>
      <top style="medium">
        <color rgb="FF1881A8"/>
      </top>
      <bottom style="medium">
        <color rgb="FF1881A8"/>
      </bottom>
      <diagonal/>
    </border>
    <border>
      <left style="medium">
        <color rgb="FF1881A8"/>
      </left>
      <right/>
      <top style="medium">
        <color rgb="FF1881A8"/>
      </top>
      <bottom style="medium">
        <color rgb="FF1881A8"/>
      </bottom>
      <diagonal/>
    </border>
    <border>
      <left/>
      <right/>
      <top style="medium">
        <color rgb="FF1881A8"/>
      </top>
      <bottom style="medium">
        <color rgb="FF1881A8"/>
      </bottom>
      <diagonal/>
    </border>
    <border>
      <left/>
      <right style="medium">
        <color rgb="FF1881A8"/>
      </right>
      <top style="medium">
        <color rgb="FF1881A8"/>
      </top>
      <bottom style="medium">
        <color rgb="FF1881A8"/>
      </bottom>
      <diagonal/>
    </border>
    <border>
      <left/>
      <right/>
      <top/>
      <bottom style="medium">
        <color rgb="FF1881A8"/>
      </bottom>
      <diagonal/>
    </border>
    <border>
      <left/>
      <right style="medium">
        <color rgb="FF1881A8"/>
      </right>
      <top/>
      <bottom style="medium">
        <color rgb="FF1881A8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 style="medium">
        <color rgb="FFFF66CC"/>
      </left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medium">
        <color rgb="FFFF66CC"/>
      </left>
      <right style="medium">
        <color rgb="FFFF66CC"/>
      </right>
      <top/>
      <bottom style="medium">
        <color rgb="FFFF66CC"/>
      </bottom>
      <diagonal/>
    </border>
    <border>
      <left style="medium">
        <color rgb="FFFF66CC"/>
      </left>
      <right/>
      <top style="medium">
        <color rgb="FFFF66CC"/>
      </top>
      <bottom style="medium">
        <color rgb="FFFF66CC"/>
      </bottom>
      <diagonal/>
    </border>
    <border>
      <left/>
      <right/>
      <top style="medium">
        <color rgb="FFFF66CC"/>
      </top>
      <bottom style="medium">
        <color rgb="FFFF66CC"/>
      </bottom>
      <diagonal/>
    </border>
    <border>
      <left/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thick">
        <color theme="3" tint="0.59996337778862885"/>
      </left>
      <right style="thick">
        <color theme="3" tint="0.59996337778862885"/>
      </right>
      <top style="thick">
        <color theme="3" tint="0.59996337778862885"/>
      </top>
      <bottom style="thick">
        <color theme="3" tint="0.59996337778862885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horizontal="center" vertical="center" textRotation="90"/>
    </xf>
    <xf numFmtId="0" fontId="3" fillId="8" borderId="0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vertical="center"/>
    </xf>
    <xf numFmtId="166" fontId="3" fillId="8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vertical="center"/>
    </xf>
    <xf numFmtId="0" fontId="9" fillId="8" borderId="0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9" fillId="9" borderId="0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vertical="center"/>
    </xf>
    <xf numFmtId="164" fontId="3" fillId="9" borderId="0" xfId="1" applyNumberFormat="1" applyFont="1" applyFill="1" applyBorder="1" applyAlignment="1" applyProtection="1">
      <alignment horizontal="center" vertical="center"/>
    </xf>
    <xf numFmtId="165" fontId="4" fillId="9" borderId="0" xfId="0" applyNumberFormat="1" applyFont="1" applyFill="1" applyBorder="1" applyAlignment="1" applyProtection="1">
      <alignment horizontal="center" vertical="center"/>
    </xf>
    <xf numFmtId="166" fontId="4" fillId="9" borderId="0" xfId="0" applyNumberFormat="1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vertical="center"/>
    </xf>
    <xf numFmtId="0" fontId="4" fillId="9" borderId="0" xfId="0" applyFont="1" applyFill="1" applyBorder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vertical="center" textRotation="90"/>
    </xf>
    <xf numFmtId="0" fontId="12" fillId="9" borderId="0" xfId="0" applyFont="1" applyFill="1" applyBorder="1" applyAlignment="1" applyProtection="1">
      <alignment vertical="center"/>
    </xf>
    <xf numFmtId="0" fontId="13" fillId="9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9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9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9" borderId="0" xfId="0" applyFont="1" applyFill="1" applyBorder="1" applyAlignment="1" applyProtection="1">
      <alignment vertical="center"/>
    </xf>
    <xf numFmtId="0" fontId="17" fillId="9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textRotation="90"/>
    </xf>
    <xf numFmtId="0" fontId="11" fillId="0" borderId="0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center" vertical="center"/>
    </xf>
    <xf numFmtId="164" fontId="15" fillId="9" borderId="0" xfId="1" applyNumberFormat="1" applyFont="1" applyFill="1" applyBorder="1" applyAlignment="1" applyProtection="1">
      <alignment horizontal="center" vertical="center"/>
    </xf>
    <xf numFmtId="165" fontId="14" fillId="9" borderId="0" xfId="0" applyNumberFormat="1" applyFont="1" applyFill="1" applyBorder="1" applyAlignment="1" applyProtection="1">
      <alignment horizontal="center" vertical="center"/>
    </xf>
    <xf numFmtId="166" fontId="14" fillId="9" borderId="0" xfId="0" applyNumberFormat="1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 textRotation="90"/>
    </xf>
    <xf numFmtId="0" fontId="11" fillId="5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4" fillId="8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 textRotation="90"/>
    </xf>
    <xf numFmtId="0" fontId="16" fillId="9" borderId="0" xfId="0" applyFont="1" applyFill="1" applyBorder="1" applyAlignment="1" applyProtection="1">
      <alignment horizontal="right" vertical="center"/>
    </xf>
    <xf numFmtId="0" fontId="11" fillId="9" borderId="0" xfId="0" applyFont="1" applyFill="1" applyBorder="1" applyAlignment="1" applyProtection="1">
      <alignment horizontal="right" vertical="center" textRotation="90"/>
    </xf>
    <xf numFmtId="0" fontId="14" fillId="9" borderId="0" xfId="0" applyFont="1" applyFill="1" applyBorder="1" applyAlignment="1" applyProtection="1">
      <alignment horizontal="right" vertical="center"/>
    </xf>
    <xf numFmtId="0" fontId="22" fillId="9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vertical="center"/>
    </xf>
    <xf numFmtId="0" fontId="22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23" fillId="4" borderId="0" xfId="0" quotePrefix="1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vertical="center" textRotation="90"/>
    </xf>
    <xf numFmtId="0" fontId="23" fillId="4" borderId="0" xfId="0" applyFont="1" applyFill="1" applyBorder="1" applyAlignment="1" applyProtection="1">
      <alignment vertical="center" textRotation="90"/>
    </xf>
    <xf numFmtId="0" fontId="23" fillId="2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 textRotation="90"/>
    </xf>
    <xf numFmtId="0" fontId="23" fillId="0" borderId="0" xfId="0" applyFont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vertical="center"/>
    </xf>
    <xf numFmtId="0" fontId="23" fillId="9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vertical="center" wrapText="1"/>
    </xf>
    <xf numFmtId="0" fontId="23" fillId="3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4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 vertical="center" textRotation="90"/>
    </xf>
    <xf numFmtId="0" fontId="2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right" vertical="center" textRotation="90"/>
    </xf>
    <xf numFmtId="0" fontId="23" fillId="9" borderId="0" xfId="0" applyFont="1" applyFill="1" applyBorder="1" applyAlignment="1" applyProtection="1">
      <alignment horizontal="right" vertical="center"/>
    </xf>
    <xf numFmtId="0" fontId="24" fillId="9" borderId="0" xfId="0" applyFont="1" applyFill="1" applyBorder="1" applyAlignment="1" applyProtection="1">
      <alignment horizontal="right" vertical="center"/>
    </xf>
    <xf numFmtId="0" fontId="23" fillId="9" borderId="0" xfId="0" applyFont="1" applyFill="1" applyBorder="1" applyAlignment="1" applyProtection="1">
      <alignment horizontal="center" vertical="center" textRotation="90"/>
    </xf>
    <xf numFmtId="0" fontId="21" fillId="9" borderId="0" xfId="0" applyFont="1" applyFill="1" applyBorder="1" applyAlignment="1" applyProtection="1">
      <alignment horizontal="center" vertical="center"/>
    </xf>
    <xf numFmtId="0" fontId="23" fillId="9" borderId="0" xfId="0" quotePrefix="1" applyFont="1" applyFill="1" applyBorder="1" applyAlignment="1" applyProtection="1">
      <alignment horizontal="center" vertical="center"/>
    </xf>
    <xf numFmtId="16" fontId="23" fillId="9" borderId="0" xfId="0" quotePrefix="1" applyNumberFormat="1" applyFont="1" applyFill="1" applyBorder="1" applyAlignment="1" applyProtection="1">
      <alignment horizontal="center" vertical="center"/>
    </xf>
    <xf numFmtId="0" fontId="15" fillId="12" borderId="0" xfId="0" applyFont="1" applyFill="1" applyBorder="1" applyAlignment="1" applyProtection="1">
      <alignment vertical="center"/>
    </xf>
    <xf numFmtId="0" fontId="20" fillId="12" borderId="0" xfId="0" applyFont="1" applyFill="1" applyBorder="1" applyAlignment="1" applyProtection="1">
      <alignment vertical="center"/>
    </xf>
    <xf numFmtId="0" fontId="21" fillId="10" borderId="0" xfId="0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horizontal="right" vertical="center"/>
    </xf>
    <xf numFmtId="0" fontId="14" fillId="10" borderId="0" xfId="0" applyFont="1" applyFill="1" applyBorder="1" applyAlignment="1" applyProtection="1">
      <alignment vertical="center"/>
    </xf>
    <xf numFmtId="0" fontId="28" fillId="10" borderId="0" xfId="0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14" fillId="12" borderId="0" xfId="0" applyFont="1" applyFill="1" applyBorder="1" applyAlignment="1" applyProtection="1">
      <alignment vertical="center"/>
    </xf>
    <xf numFmtId="0" fontId="11" fillId="12" borderId="0" xfId="0" applyFont="1" applyFill="1" applyBorder="1" applyAlignment="1" applyProtection="1">
      <alignment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7" fillId="6" borderId="17" xfId="0" applyFont="1" applyFill="1" applyBorder="1" applyAlignment="1" applyProtection="1">
      <alignment horizontal="center" vertical="center"/>
    </xf>
    <xf numFmtId="0" fontId="18" fillId="6" borderId="19" xfId="0" applyFont="1" applyFill="1" applyBorder="1" applyAlignment="1" applyProtection="1">
      <alignment horizontal="center" textRotation="90"/>
    </xf>
    <xf numFmtId="0" fontId="13" fillId="13" borderId="0" xfId="0" applyFont="1" applyFill="1" applyBorder="1" applyAlignment="1" applyProtection="1">
      <alignment vertical="center"/>
    </xf>
    <xf numFmtId="0" fontId="14" fillId="13" borderId="0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7" fillId="13" borderId="25" xfId="0" applyFont="1" applyFill="1" applyBorder="1" applyAlignment="1" applyProtection="1">
      <alignment horizontal="center" vertical="center"/>
    </xf>
    <xf numFmtId="0" fontId="18" fillId="13" borderId="25" xfId="0" applyFont="1" applyFill="1" applyBorder="1" applyAlignment="1" applyProtection="1">
      <alignment horizontal="center" vertical="center" textRotation="90"/>
    </xf>
    <xf numFmtId="0" fontId="29" fillId="13" borderId="0" xfId="0" applyFont="1" applyFill="1" applyBorder="1" applyAlignment="1" applyProtection="1">
      <alignment horizontal="center" vertical="center"/>
    </xf>
    <xf numFmtId="0" fontId="30" fillId="13" borderId="0" xfId="0" applyFont="1" applyFill="1" applyBorder="1" applyAlignment="1" applyProtection="1">
      <alignment horizontal="center" vertical="center"/>
    </xf>
    <xf numFmtId="16" fontId="31" fillId="13" borderId="0" xfId="0" quotePrefix="1" applyNumberFormat="1" applyFont="1" applyFill="1" applyBorder="1" applyAlignment="1" applyProtection="1">
      <alignment horizontal="center" vertical="center"/>
    </xf>
    <xf numFmtId="0" fontId="17" fillId="13" borderId="0" xfId="0" applyFont="1" applyFill="1" applyBorder="1" applyAlignment="1" applyProtection="1">
      <alignment vertical="center"/>
    </xf>
    <xf numFmtId="0" fontId="17" fillId="13" borderId="0" xfId="0" applyFont="1" applyFill="1" applyBorder="1" applyAlignment="1" applyProtection="1">
      <alignment horizontal="right" vertical="center"/>
    </xf>
    <xf numFmtId="0" fontId="29" fillId="9" borderId="0" xfId="0" applyFont="1" applyFill="1" applyBorder="1" applyAlignment="1" applyProtection="1">
      <alignment vertical="center" textRotation="90"/>
    </xf>
    <xf numFmtId="0" fontId="35" fillId="13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/>
    </xf>
    <xf numFmtId="164" fontId="15" fillId="0" borderId="0" xfId="1" quotePrefix="1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16" fontId="31" fillId="0" borderId="0" xfId="0" quotePrefix="1" applyNumberFormat="1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165" fontId="14" fillId="8" borderId="0" xfId="0" applyNumberFormat="1" applyFont="1" applyFill="1" applyBorder="1" applyAlignment="1" applyProtection="1">
      <alignment horizontal="center" vertical="center"/>
    </xf>
    <xf numFmtId="166" fontId="14" fillId="8" borderId="0" xfId="0" applyNumberFormat="1" applyFont="1" applyFill="1" applyBorder="1" applyAlignment="1" applyProtection="1">
      <alignment horizontal="center" vertical="center"/>
    </xf>
    <xf numFmtId="0" fontId="22" fillId="10" borderId="0" xfId="0" applyFont="1" applyFill="1" applyBorder="1" applyAlignment="1" applyProtection="1">
      <alignment horizontal="center" vertical="center"/>
    </xf>
    <xf numFmtId="0" fontId="25" fillId="10" borderId="0" xfId="0" quotePrefix="1" applyFont="1" applyFill="1" applyBorder="1" applyAlignment="1" applyProtection="1">
      <alignment horizontal="center" vertical="center"/>
    </xf>
    <xf numFmtId="164" fontId="15" fillId="8" borderId="0" xfId="1" quotePrefix="1" applyNumberFormat="1" applyFont="1" applyFill="1" applyBorder="1" applyAlignment="1" applyProtection="1">
      <alignment horizontal="center" vertical="center"/>
    </xf>
    <xf numFmtId="164" fontId="15" fillId="8" borderId="0" xfId="1" applyNumberFormat="1" applyFont="1" applyFill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164" fontId="3" fillId="8" borderId="0" xfId="1" quotePrefix="1" applyNumberFormat="1" applyFont="1" applyFill="1" applyBorder="1" applyAlignment="1" applyProtection="1">
      <alignment horizontal="center" vertical="center"/>
    </xf>
    <xf numFmtId="164" fontId="3" fillId="8" borderId="0" xfId="1" applyNumberFormat="1" applyFont="1" applyFill="1" applyBorder="1" applyAlignment="1" applyProtection="1">
      <alignment horizontal="center" vertical="center"/>
    </xf>
    <xf numFmtId="166" fontId="4" fillId="8" borderId="0" xfId="0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164" fontId="3" fillId="8" borderId="0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166" fontId="4" fillId="8" borderId="0" xfId="0" applyNumberFormat="1" applyFont="1" applyFill="1" applyBorder="1" applyAlignment="1" applyProtection="1">
      <alignment horizontal="center" vertical="center"/>
    </xf>
    <xf numFmtId="0" fontId="26" fillId="11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/>
    <xf numFmtId="0" fontId="1" fillId="0" borderId="0" xfId="0" applyFont="1" applyAlignment="1" applyProtection="1"/>
    <xf numFmtId="164" fontId="3" fillId="8" borderId="0" xfId="0" applyNumberFormat="1" applyFont="1" applyFill="1" applyBorder="1" applyAlignment="1" applyProtection="1">
      <alignment horizontal="center" vertical="center"/>
    </xf>
    <xf numFmtId="166" fontId="4" fillId="8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164" fontId="3" fillId="8" borderId="0" xfId="1" quotePrefix="1" applyNumberFormat="1" applyFont="1" applyFill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center" vertical="center" wrapText="1"/>
    </xf>
    <xf numFmtId="49" fontId="23" fillId="4" borderId="0" xfId="0" applyNumberFormat="1" applyFont="1" applyFill="1" applyBorder="1" applyAlignment="1" applyProtection="1">
      <alignment horizontal="center" vertical="center"/>
    </xf>
    <xf numFmtId="0" fontId="32" fillId="13" borderId="0" xfId="0" applyFont="1" applyFill="1" applyBorder="1" applyAlignment="1" applyProtection="1">
      <alignment vertical="center" wrapText="1"/>
    </xf>
    <xf numFmtId="0" fontId="33" fillId="13" borderId="0" xfId="0" applyFont="1" applyFill="1" applyAlignment="1" applyProtection="1">
      <alignment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 vertical="center"/>
    </xf>
    <xf numFmtId="0" fontId="22" fillId="11" borderId="0" xfId="0" applyFont="1" applyFill="1" applyBorder="1" applyAlignment="1" applyProtection="1">
      <alignment horizontal="center" vertical="center" wrapText="1"/>
    </xf>
    <xf numFmtId="166" fontId="14" fillId="8" borderId="0" xfId="0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164" fontId="3" fillId="8" borderId="0" xfId="1" applyNumberFormat="1" applyFont="1" applyFill="1" applyBorder="1" applyAlignment="1" applyProtection="1">
      <alignment horizontal="center" vertical="center"/>
    </xf>
    <xf numFmtId="165" fontId="14" fillId="8" borderId="0" xfId="0" applyNumberFormat="1" applyFont="1" applyFill="1" applyBorder="1" applyAlignment="1" applyProtection="1">
      <alignment horizontal="center" vertical="center"/>
    </xf>
    <xf numFmtId="164" fontId="15" fillId="8" borderId="0" xfId="1" quotePrefix="1" applyNumberFormat="1" applyFont="1" applyFill="1" applyBorder="1" applyAlignment="1" applyProtection="1">
      <alignment horizontal="center" vertical="center"/>
    </xf>
    <xf numFmtId="164" fontId="15" fillId="8" borderId="0" xfId="1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/>
      <protection locked="0"/>
    </xf>
    <xf numFmtId="0" fontId="19" fillId="0" borderId="11" xfId="0" applyFont="1" applyBorder="1" applyAlignment="1" applyProtection="1">
      <alignment vertical="center"/>
      <protection locked="0"/>
    </xf>
    <xf numFmtId="0" fontId="17" fillId="7" borderId="0" xfId="0" applyFont="1" applyFill="1" applyBorder="1" applyAlignment="1" applyProtection="1">
      <alignment horizontal="center" vertical="center"/>
    </xf>
    <xf numFmtId="0" fontId="17" fillId="13" borderId="27" xfId="0" applyFont="1" applyFill="1" applyBorder="1" applyAlignment="1" applyProtection="1">
      <alignment horizontal="center" vertical="center"/>
    </xf>
    <xf numFmtId="0" fontId="17" fillId="13" borderId="28" xfId="0" applyFont="1" applyFill="1" applyBorder="1" applyAlignment="1" applyProtection="1">
      <alignment horizontal="center" vertical="center"/>
    </xf>
    <xf numFmtId="0" fontId="17" fillId="13" borderId="29" xfId="0" applyFont="1" applyFill="1" applyBorder="1" applyAlignment="1" applyProtection="1">
      <alignment horizontal="center" vertical="center"/>
    </xf>
    <xf numFmtId="0" fontId="22" fillId="10" borderId="0" xfId="0" applyFont="1" applyFill="1" applyBorder="1" applyAlignment="1" applyProtection="1">
      <alignment horizontal="center" vertical="center"/>
    </xf>
    <xf numFmtId="0" fontId="25" fillId="10" borderId="0" xfId="0" quotePrefix="1" applyFont="1" applyFill="1" applyBorder="1" applyAlignment="1" applyProtection="1">
      <alignment horizontal="center" vertical="center"/>
    </xf>
    <xf numFmtId="0" fontId="13" fillId="13" borderId="24" xfId="0" applyFont="1" applyFill="1" applyBorder="1" applyAlignment="1" applyProtection="1">
      <alignment horizontal="center" vertical="center"/>
    </xf>
    <xf numFmtId="0" fontId="13" fillId="13" borderId="23" xfId="0" applyFont="1" applyFill="1" applyBorder="1" applyAlignment="1" applyProtection="1">
      <alignment horizontal="center" vertical="center"/>
    </xf>
    <xf numFmtId="0" fontId="13" fillId="6" borderId="21" xfId="0" applyFont="1" applyFill="1" applyBorder="1" applyAlignment="1" applyProtection="1">
      <alignment horizontal="center" vertical="center"/>
    </xf>
    <xf numFmtId="0" fontId="13" fillId="6" borderId="22" xfId="0" applyFont="1" applyFill="1" applyBorder="1" applyAlignment="1" applyProtection="1">
      <alignment horizontal="center" vertical="center"/>
    </xf>
    <xf numFmtId="0" fontId="27" fillId="12" borderId="13" xfId="0" applyFont="1" applyFill="1" applyBorder="1" applyAlignment="1" applyProtection="1">
      <alignment horizontal="center" vertical="center"/>
    </xf>
    <xf numFmtId="0" fontId="27" fillId="12" borderId="14" xfId="0" applyFont="1" applyFill="1" applyBorder="1" applyAlignment="1" applyProtection="1">
      <alignment horizontal="center" vertical="center"/>
    </xf>
    <xf numFmtId="0" fontId="27" fillId="12" borderId="15" xfId="0" applyFont="1" applyFill="1" applyBorder="1" applyAlignment="1" applyProtection="1">
      <alignment horizontal="center" vertical="center"/>
    </xf>
    <xf numFmtId="0" fontId="17" fillId="6" borderId="18" xfId="0" applyFont="1" applyFill="1" applyBorder="1" applyAlignment="1" applyProtection="1">
      <alignment horizontal="center" vertical="center"/>
    </xf>
    <xf numFmtId="0" fontId="17" fillId="6" borderId="19" xfId="0" applyFont="1" applyFill="1" applyBorder="1" applyAlignment="1" applyProtection="1">
      <alignment horizontal="center" vertical="center"/>
    </xf>
    <xf numFmtId="0" fontId="17" fillId="6" borderId="2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9"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66CC"/>
      <color rgb="FFFF99FF"/>
      <color rgb="FF1881A8"/>
      <color rgb="FFC2E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showGridLines="0" tabSelected="1" showWhiteSpace="0" zoomScaleNormal="100" zoomScalePageLayoutView="90" workbookViewId="0">
      <selection activeCell="C8" sqref="C8"/>
    </sheetView>
  </sheetViews>
  <sheetFormatPr baseColWidth="10" defaultColWidth="0" defaultRowHeight="14.25" x14ac:dyDescent="0.25"/>
  <cols>
    <col min="1" max="1" width="30" style="1" customWidth="1"/>
    <col min="2" max="2" width="1.85546875" style="2" customWidth="1"/>
    <col min="3" max="3" width="7.7109375" style="3" customWidth="1"/>
    <col min="4" max="4" width="0.5703125" style="3" customWidth="1"/>
    <col min="5" max="5" width="7.7109375" style="3" customWidth="1"/>
    <col min="6" max="6" width="0.5703125" style="3" customWidth="1"/>
    <col min="7" max="7" width="7.7109375" style="3" customWidth="1"/>
    <col min="8" max="8" width="0.5703125" style="2" customWidth="1"/>
    <col min="9" max="9" width="7.7109375" style="3" customWidth="1"/>
    <col min="10" max="10" width="0.5703125" style="2" customWidth="1"/>
    <col min="11" max="11" width="7.7109375" style="3" customWidth="1"/>
    <col min="12" max="12" width="0.5703125" style="3" customWidth="1"/>
    <col min="13" max="13" width="7.7109375" style="2" customWidth="1"/>
    <col min="14" max="14" width="0.5703125" style="2" customWidth="1"/>
    <col min="15" max="15" width="7.7109375" style="3" customWidth="1"/>
    <col min="16" max="16" width="0.5703125" style="3" customWidth="1"/>
    <col min="17" max="17" width="7.7109375" style="2" customWidth="1"/>
    <col min="18" max="18" width="0.7109375" style="2" customWidth="1"/>
    <col min="19" max="19" width="7" style="3" customWidth="1"/>
    <col min="20" max="20" width="0.42578125" style="3" customWidth="1"/>
    <col min="21" max="21" width="7" style="2" customWidth="1"/>
    <col min="22" max="22" width="0.42578125" style="2" customWidth="1"/>
    <col min="23" max="23" width="9.85546875" style="3" customWidth="1"/>
    <col min="24" max="24" width="0.28515625" style="3" customWidth="1"/>
    <col min="25" max="25" width="14" style="2" customWidth="1"/>
    <col min="26" max="28" width="14" style="4" hidden="1" customWidth="1"/>
    <col min="29" max="29" width="14" style="3" hidden="1" customWidth="1"/>
    <col min="30" max="30" width="14" style="3" customWidth="1"/>
    <col min="31" max="31" width="9.85546875" style="3" hidden="1" customWidth="1"/>
    <col min="32" max="32" width="7" style="2" customWidth="1"/>
    <col min="33" max="33" width="10.7109375" style="2" hidden="1" customWidth="1"/>
    <col min="34" max="34" width="14.7109375" style="3" customWidth="1"/>
    <col min="35" max="35" width="0.28515625" style="3" customWidth="1"/>
    <col min="36" max="36" width="15" style="5" hidden="1" customWidth="1"/>
    <col min="37" max="37" width="11.28515625" style="4" hidden="1" customWidth="1"/>
    <col min="38" max="38" width="9.7109375" style="4" hidden="1" customWidth="1"/>
    <col min="39" max="39" width="4.140625" style="3" customWidth="1"/>
    <col min="40" max="16384" width="0" style="3" hidden="1"/>
  </cols>
  <sheetData>
    <row r="1" spans="1:39" ht="3.75" customHeight="1" x14ac:dyDescent="0.25">
      <c r="R1" s="24"/>
      <c r="S1" s="24"/>
      <c r="T1" s="24"/>
      <c r="U1" s="24"/>
      <c r="V1" s="24"/>
      <c r="W1" s="24"/>
      <c r="X1" s="24"/>
      <c r="Y1" s="24"/>
      <c r="Z1" s="29"/>
      <c r="AA1" s="29"/>
      <c r="AB1" s="29"/>
      <c r="AC1" s="24"/>
      <c r="AD1" s="24"/>
      <c r="AE1" s="24"/>
      <c r="AF1" s="24"/>
      <c r="AG1" s="24"/>
      <c r="AH1" s="24"/>
      <c r="AI1" s="24"/>
    </row>
    <row r="2" spans="1:39" ht="23.25" customHeight="1" thickBot="1" x14ac:dyDescent="0.3">
      <c r="A2" s="124" t="s">
        <v>41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33"/>
      <c r="S2" s="205" t="s">
        <v>5</v>
      </c>
      <c r="T2" s="205"/>
      <c r="U2" s="205"/>
      <c r="V2" s="205"/>
      <c r="W2" s="205"/>
      <c r="X2" s="205"/>
      <c r="Y2" s="206"/>
      <c r="Z2" s="34"/>
      <c r="AA2" s="34"/>
      <c r="AB2" s="35"/>
      <c r="AC2" s="36"/>
      <c r="AD2" s="203" t="s">
        <v>23</v>
      </c>
      <c r="AE2" s="203"/>
      <c r="AF2" s="203"/>
      <c r="AG2" s="203"/>
      <c r="AH2" s="203"/>
      <c r="AI2" s="203"/>
      <c r="AJ2" s="203"/>
      <c r="AK2" s="203"/>
      <c r="AL2" s="203"/>
      <c r="AM2" s="204"/>
    </row>
    <row r="3" spans="1:39" ht="3" customHeight="1" x14ac:dyDescent="0.25">
      <c r="A3" s="37"/>
      <c r="B3" s="38"/>
      <c r="C3" s="39"/>
      <c r="D3" s="39"/>
      <c r="E3" s="39"/>
      <c r="F3" s="39"/>
      <c r="G3" s="39"/>
      <c r="H3" s="38"/>
      <c r="I3" s="39"/>
      <c r="J3" s="38"/>
      <c r="K3" s="39"/>
      <c r="L3" s="39"/>
      <c r="M3" s="38"/>
      <c r="N3" s="38"/>
      <c r="O3" s="39"/>
      <c r="P3" s="39"/>
      <c r="Q3" s="38"/>
      <c r="R3" s="36"/>
      <c r="S3" s="36"/>
      <c r="T3" s="36"/>
      <c r="U3" s="36"/>
      <c r="V3" s="36"/>
      <c r="W3" s="36"/>
      <c r="X3" s="36"/>
      <c r="Y3" s="36"/>
      <c r="Z3" s="40"/>
      <c r="AA3" s="40"/>
      <c r="AB3" s="40"/>
      <c r="AC3" s="36"/>
      <c r="AD3" s="36"/>
      <c r="AE3" s="36"/>
      <c r="AF3" s="36"/>
      <c r="AG3" s="36"/>
      <c r="AH3" s="36"/>
      <c r="AI3" s="24"/>
      <c r="AM3" s="24"/>
    </row>
    <row r="4" spans="1:39" ht="3" customHeight="1" thickBot="1" x14ac:dyDescent="0.3">
      <c r="A4" s="37"/>
      <c r="B4" s="38"/>
      <c r="C4" s="39"/>
      <c r="D4" s="39"/>
      <c r="E4" s="39"/>
      <c r="F4" s="39"/>
      <c r="G4" s="39"/>
      <c r="H4" s="38"/>
      <c r="I4" s="39"/>
      <c r="J4" s="38"/>
      <c r="K4" s="39"/>
      <c r="L4" s="39"/>
      <c r="M4" s="38"/>
      <c r="N4" s="38"/>
      <c r="O4" s="39"/>
      <c r="P4" s="39"/>
      <c r="Q4" s="38"/>
      <c r="R4" s="36"/>
      <c r="S4" s="36"/>
      <c r="T4" s="36"/>
      <c r="U4" s="36"/>
      <c r="V4" s="36"/>
      <c r="W4" s="36"/>
      <c r="X4" s="36"/>
      <c r="Y4" s="36"/>
      <c r="Z4" s="40"/>
      <c r="AA4" s="40"/>
      <c r="AB4" s="40"/>
      <c r="AC4" s="36"/>
      <c r="AD4" s="36"/>
      <c r="AE4" s="36"/>
      <c r="AF4" s="36"/>
      <c r="AG4" s="36"/>
      <c r="AH4" s="36"/>
      <c r="AI4" s="24"/>
    </row>
    <row r="5" spans="1:39" s="8" customFormat="1" ht="29.25" thickBot="1" x14ac:dyDescent="0.3">
      <c r="A5" s="41"/>
      <c r="B5" s="42"/>
      <c r="C5" s="207" t="s">
        <v>6</v>
      </c>
      <c r="D5" s="208"/>
      <c r="E5" s="209"/>
      <c r="F5" s="43"/>
      <c r="G5" s="207" t="s">
        <v>7</v>
      </c>
      <c r="H5" s="208"/>
      <c r="I5" s="209"/>
      <c r="J5" s="44"/>
      <c r="K5" s="207" t="s">
        <v>32</v>
      </c>
      <c r="L5" s="208"/>
      <c r="M5" s="209"/>
      <c r="N5" s="44"/>
      <c r="O5" s="207" t="s">
        <v>8</v>
      </c>
      <c r="P5" s="208"/>
      <c r="Q5" s="209"/>
      <c r="R5" s="44"/>
      <c r="S5" s="210" t="s">
        <v>9</v>
      </c>
      <c r="T5" s="211"/>
      <c r="U5" s="212"/>
      <c r="V5" s="45"/>
      <c r="W5" s="122" t="s">
        <v>10</v>
      </c>
      <c r="X5" s="46"/>
      <c r="Y5" s="123" t="s">
        <v>11</v>
      </c>
      <c r="Z5" s="197" t="s">
        <v>12</v>
      </c>
      <c r="AA5" s="197"/>
      <c r="AB5" s="197"/>
      <c r="AC5" s="42"/>
      <c r="AD5" s="198" t="s">
        <v>9</v>
      </c>
      <c r="AE5" s="199"/>
      <c r="AF5" s="200"/>
      <c r="AG5" s="45"/>
      <c r="AH5" s="127" t="s">
        <v>10</v>
      </c>
      <c r="AI5" s="36"/>
      <c r="AJ5" s="185" t="s">
        <v>12</v>
      </c>
      <c r="AK5" s="185"/>
      <c r="AL5" s="185"/>
      <c r="AM5" s="128" t="s">
        <v>11</v>
      </c>
    </row>
    <row r="6" spans="1:39" s="1" customFormat="1" ht="18" customHeight="1" thickBot="1" x14ac:dyDescent="0.3">
      <c r="A6" s="48"/>
      <c r="B6" s="44"/>
      <c r="C6" s="120" t="s">
        <v>39</v>
      </c>
      <c r="D6" s="41"/>
      <c r="E6" s="120" t="s">
        <v>38</v>
      </c>
      <c r="F6" s="41"/>
      <c r="G6" s="120" t="s">
        <v>37</v>
      </c>
      <c r="H6" s="44"/>
      <c r="I6" s="120" t="s">
        <v>36</v>
      </c>
      <c r="J6" s="44"/>
      <c r="K6" s="120" t="s">
        <v>35</v>
      </c>
      <c r="L6" s="41"/>
      <c r="M6" s="121" t="s">
        <v>40</v>
      </c>
      <c r="N6" s="44"/>
      <c r="O6" s="120" t="s">
        <v>13</v>
      </c>
      <c r="P6" s="41"/>
      <c r="Q6" s="121" t="s">
        <v>14</v>
      </c>
      <c r="R6" s="44"/>
      <c r="S6" s="115" t="s">
        <v>15</v>
      </c>
      <c r="T6" s="44"/>
      <c r="U6" s="115" t="s">
        <v>16</v>
      </c>
      <c r="V6" s="45"/>
      <c r="W6" s="112"/>
      <c r="X6" s="112"/>
      <c r="Y6" s="45"/>
      <c r="Z6" s="113" t="s">
        <v>11</v>
      </c>
      <c r="AA6" s="114" t="s">
        <v>17</v>
      </c>
      <c r="AB6" s="114" t="s">
        <v>18</v>
      </c>
      <c r="AC6" s="44"/>
      <c r="AD6" s="126" t="s">
        <v>15</v>
      </c>
      <c r="AE6" s="44"/>
      <c r="AF6" s="126" t="s">
        <v>16</v>
      </c>
      <c r="AG6" s="48"/>
      <c r="AH6" s="49"/>
      <c r="AI6" s="46"/>
      <c r="AJ6" s="12" t="s">
        <v>11</v>
      </c>
      <c r="AK6" s="13" t="s">
        <v>17</v>
      </c>
      <c r="AL6" s="13" t="s">
        <v>18</v>
      </c>
      <c r="AM6" s="48"/>
    </row>
    <row r="7" spans="1:39" ht="3.6" customHeight="1" thickBot="1" x14ac:dyDescent="0.3">
      <c r="A7" s="48"/>
      <c r="B7" s="50"/>
      <c r="C7" s="51"/>
      <c r="D7" s="52"/>
      <c r="E7" s="51"/>
      <c r="F7" s="52"/>
      <c r="G7" s="51"/>
      <c r="H7" s="50"/>
      <c r="I7" s="51"/>
      <c r="J7" s="53"/>
      <c r="K7" s="51"/>
      <c r="L7" s="51"/>
      <c r="M7" s="54"/>
      <c r="N7" s="53"/>
      <c r="O7" s="51"/>
      <c r="P7" s="51"/>
      <c r="Q7" s="54"/>
      <c r="R7" s="53"/>
      <c r="S7" s="54"/>
      <c r="T7" s="54"/>
      <c r="U7" s="54"/>
      <c r="V7" s="31"/>
      <c r="W7" s="55"/>
      <c r="X7" s="49"/>
      <c r="Y7" s="49"/>
      <c r="Z7" s="56"/>
      <c r="AA7" s="56"/>
      <c r="AB7" s="56"/>
      <c r="AC7" s="38"/>
      <c r="AD7" s="54"/>
      <c r="AE7" s="54"/>
      <c r="AF7" s="54"/>
      <c r="AG7" s="31"/>
      <c r="AH7" s="55"/>
      <c r="AI7" s="49"/>
      <c r="AJ7" s="12"/>
      <c r="AK7" s="14"/>
      <c r="AL7" s="14"/>
      <c r="AM7" s="49"/>
    </row>
    <row r="8" spans="1:39" ht="16.5" thickTop="1" thickBot="1" x14ac:dyDescent="0.3">
      <c r="A8" s="106" t="s">
        <v>46</v>
      </c>
      <c r="B8" s="50"/>
      <c r="C8" s="116"/>
      <c r="D8" s="52"/>
      <c r="E8" s="116"/>
      <c r="F8" s="52"/>
      <c r="G8" s="116"/>
      <c r="H8" s="50"/>
      <c r="I8" s="116"/>
      <c r="J8" s="53"/>
      <c r="K8" s="116"/>
      <c r="L8" s="51"/>
      <c r="M8" s="116"/>
      <c r="N8" s="53"/>
      <c r="O8" s="116"/>
      <c r="P8" s="51"/>
      <c r="Q8" s="116"/>
      <c r="R8" s="53"/>
      <c r="S8" s="57" t="str">
        <f>IF(COUNT(C8,E8,G8,I8,K8,M8)=6,ROUND(2*AVERAGE(C8,E8,G8,I8,K8,M8),0)/2,"")</f>
        <v/>
      </c>
      <c r="T8" s="54"/>
      <c r="U8" s="57" t="str">
        <f>IF(COUNT(O8,Q8)=2,ROUND(2*AVERAGE(O8,Q8),0)/2,"")</f>
        <v/>
      </c>
      <c r="V8" s="31"/>
      <c r="W8" s="147" t="str">
        <f>IF(COUNT(S8,U8)=2,ROUND(2*AVERAGE(S8,U8),0)/2,"")</f>
        <v/>
      </c>
      <c r="X8" s="49"/>
      <c r="Y8" s="148" t="s">
        <v>0</v>
      </c>
      <c r="Z8" s="149">
        <v>0.125</v>
      </c>
      <c r="AA8" s="145" t="str">
        <f>IF(ISNUMBER(W8),IF(W8-4&lt;0,W8-4,0),"")</f>
        <v/>
      </c>
      <c r="AB8" s="146">
        <f>IF(W8&lt;4,1,0)</f>
        <v>0</v>
      </c>
      <c r="AC8" s="38"/>
      <c r="AD8" s="129" t="str">
        <f>IF(COUNT(C8,E8,G8,I8,K8,M8)=6,ROUND(2*AVERAGE(C8,E8,G8,I8,K8,M8),0)/2,"")</f>
        <v/>
      </c>
      <c r="AE8" s="54"/>
      <c r="AF8" s="129" t="str">
        <f>IF(COUNT(O8,Q8)=2,ROUND(2*AVERAGE(O8,Q8),0)/2,"")</f>
        <v/>
      </c>
      <c r="AG8" s="31"/>
      <c r="AH8" s="130" t="str">
        <f>IF(COUNT(AD8:AF8)=2,ROUND(2*AVERAGE(AD8:AF8),0)/2,"")</f>
        <v/>
      </c>
      <c r="AI8" s="49"/>
      <c r="AJ8" s="152"/>
      <c r="AK8" s="151" t="str">
        <f>IF(ISNUMBER(AH8),IF(AH8-4&lt;0,AH8-4,0),"")</f>
        <v/>
      </c>
      <c r="AL8" s="154">
        <f>IF(AH8&lt;4,1,0)</f>
        <v>0</v>
      </c>
      <c r="AM8" s="131" t="s">
        <v>31</v>
      </c>
    </row>
    <row r="9" spans="1:39" ht="3.6" customHeight="1" thickTop="1" thickBot="1" x14ac:dyDescent="0.3">
      <c r="A9" s="48"/>
      <c r="B9" s="50"/>
      <c r="C9" s="51"/>
      <c r="D9" s="52"/>
      <c r="E9" s="51"/>
      <c r="F9" s="52"/>
      <c r="G9" s="51"/>
      <c r="H9" s="50"/>
      <c r="I9" s="51"/>
      <c r="J9" s="53"/>
      <c r="K9" s="51"/>
      <c r="L9" s="51"/>
      <c r="M9" s="54"/>
      <c r="N9" s="53"/>
      <c r="O9" s="51"/>
      <c r="P9" s="51"/>
      <c r="Q9" s="54"/>
      <c r="R9" s="53"/>
      <c r="S9" s="54"/>
      <c r="T9" s="54"/>
      <c r="U9" s="54"/>
      <c r="V9" s="31"/>
      <c r="W9" s="55"/>
      <c r="X9" s="49"/>
      <c r="Y9" s="80"/>
      <c r="Z9" s="150"/>
      <c r="AA9" s="145"/>
      <c r="AB9" s="146"/>
      <c r="AC9" s="38"/>
      <c r="AD9" s="54"/>
      <c r="AE9" s="54"/>
      <c r="AF9" s="54"/>
      <c r="AG9" s="31"/>
      <c r="AH9" s="55"/>
      <c r="AI9" s="49"/>
      <c r="AJ9" s="153"/>
      <c r="AK9" s="151"/>
      <c r="AL9" s="154"/>
      <c r="AM9" s="80"/>
    </row>
    <row r="10" spans="1:39" ht="16.5" thickTop="1" thickBot="1" x14ac:dyDescent="0.3">
      <c r="A10" s="106" t="s">
        <v>47</v>
      </c>
      <c r="B10" s="50"/>
      <c r="C10" s="116"/>
      <c r="D10" s="52"/>
      <c r="E10" s="116"/>
      <c r="F10" s="52"/>
      <c r="G10" s="116"/>
      <c r="H10" s="50"/>
      <c r="I10" s="116"/>
      <c r="J10" s="53"/>
      <c r="K10" s="54"/>
      <c r="L10" s="54"/>
      <c r="M10" s="54"/>
      <c r="N10" s="53"/>
      <c r="O10" s="116"/>
      <c r="P10" s="50"/>
      <c r="Q10" s="116"/>
      <c r="R10" s="53"/>
      <c r="S10" s="57" t="str">
        <f>IF(COUNT(C10,E10,G10,I10)=4,ROUND(2*AVERAGE(C10,E10,G10,I10),0)/2,"")</f>
        <v/>
      </c>
      <c r="T10" s="54"/>
      <c r="U10" s="57" t="str">
        <f>IF(COUNT(O10,Q10)=2,ROUND(2*AVERAGE(O10,Q10),0)/2,"")</f>
        <v/>
      </c>
      <c r="V10" s="31"/>
      <c r="W10" s="147" t="str">
        <f>IF(COUNT(S10,U10)=2,ROUND(2*AVERAGE(S10,U10),0)/2,"")</f>
        <v/>
      </c>
      <c r="X10" s="49"/>
      <c r="Y10" s="148" t="s">
        <v>0</v>
      </c>
      <c r="Z10" s="149">
        <v>0.125</v>
      </c>
      <c r="AA10" s="145" t="str">
        <f>IF(ISNUMBER(W10),IF(W10-4&lt;0,W10-4,0),"")</f>
        <v/>
      </c>
      <c r="AB10" s="146">
        <f>IF(W10&lt;4,1,0)</f>
        <v>0</v>
      </c>
      <c r="AC10" s="38"/>
      <c r="AD10" s="129" t="str">
        <f>IF(COUNT(C10,E10,G10,I10)=4,ROUND(2*AVERAGE(C10,E10,G10,I10),0)/2,"")</f>
        <v/>
      </c>
      <c r="AE10" s="54"/>
      <c r="AF10" s="129" t="str">
        <f>IF(COUNT(O10,Q10)=2,ROUND(2*AVERAGE(O10,Q10),0)/2,"")</f>
        <v/>
      </c>
      <c r="AG10" s="31"/>
      <c r="AH10" s="130" t="str">
        <f>IF(COUNT(AD10:AF10)=2,ROUND(2*AVERAGE(AD10:AF10),0)/2,"")</f>
        <v/>
      </c>
      <c r="AI10" s="49"/>
      <c r="AJ10" s="152"/>
      <c r="AK10" s="151" t="str">
        <f>IF(ISNUMBER(AH10),IF(AH10-4&lt;0,AH10-4,0),"")</f>
        <v/>
      </c>
      <c r="AL10" s="154">
        <f>IF(AH10&lt;4,1,0)</f>
        <v>0</v>
      </c>
      <c r="AM10" s="131" t="s">
        <v>31</v>
      </c>
    </row>
    <row r="11" spans="1:39" ht="3.6" customHeight="1" thickTop="1" thickBot="1" x14ac:dyDescent="0.3">
      <c r="A11" s="48"/>
      <c r="B11" s="50"/>
      <c r="C11" s="51"/>
      <c r="D11" s="52"/>
      <c r="E11" s="51"/>
      <c r="F11" s="52"/>
      <c r="G11" s="51"/>
      <c r="H11" s="50"/>
      <c r="I11" s="51"/>
      <c r="J11" s="53"/>
      <c r="K11" s="51"/>
      <c r="L11" s="51"/>
      <c r="M11" s="54"/>
      <c r="N11" s="53"/>
      <c r="O11" s="51"/>
      <c r="P11" s="51"/>
      <c r="Q11" s="54"/>
      <c r="R11" s="53"/>
      <c r="S11" s="54"/>
      <c r="T11" s="54"/>
      <c r="U11" s="55"/>
      <c r="V11" s="31"/>
      <c r="W11" s="55"/>
      <c r="X11" s="49"/>
      <c r="Y11" s="80"/>
      <c r="Z11" s="58"/>
      <c r="AA11" s="59"/>
      <c r="AB11" s="60"/>
      <c r="AC11" s="36"/>
      <c r="AD11" s="55"/>
      <c r="AE11" s="55"/>
      <c r="AF11" s="55"/>
      <c r="AG11" s="31"/>
      <c r="AH11" s="55"/>
      <c r="AI11" s="49"/>
      <c r="AJ11" s="153"/>
      <c r="AK11" s="151"/>
      <c r="AL11" s="154"/>
      <c r="AM11" s="80"/>
    </row>
    <row r="12" spans="1:39" ht="16.5" thickTop="1" thickBot="1" x14ac:dyDescent="0.3">
      <c r="A12" s="106" t="s">
        <v>48</v>
      </c>
      <c r="B12" s="50"/>
      <c r="C12" s="116"/>
      <c r="D12" s="52"/>
      <c r="E12" s="116"/>
      <c r="F12" s="52"/>
      <c r="G12" s="116"/>
      <c r="H12" s="50"/>
      <c r="I12" s="116"/>
      <c r="J12" s="53"/>
      <c r="K12" s="116"/>
      <c r="L12" s="51"/>
      <c r="M12" s="116"/>
      <c r="N12" s="53"/>
      <c r="O12" s="116"/>
      <c r="P12" s="51"/>
      <c r="Q12" s="116"/>
      <c r="R12" s="53"/>
      <c r="S12" s="57" t="str">
        <f>IF(COUNT(C12,E12,G12,I12,K12,M12)=6,ROUND(2*AVERAGE(C12,E12,G12,I12,K12,M12),0)/2,"")</f>
        <v/>
      </c>
      <c r="T12" s="54"/>
      <c r="U12" s="57" t="str">
        <f>IF(COUNT(O12,Q12)=2,ROUND(2*AVERAGE(O12,Q12),0)/2,"")</f>
        <v/>
      </c>
      <c r="V12" s="31"/>
      <c r="W12" s="147" t="str">
        <f>IF(COUNT(S12,U12)=2,ROUND(2*AVERAGE(S12,U12),0)/2,"")</f>
        <v/>
      </c>
      <c r="X12" s="49"/>
      <c r="Y12" s="148" t="s">
        <v>0</v>
      </c>
      <c r="Z12" s="149">
        <v>0.125</v>
      </c>
      <c r="AA12" s="145" t="str">
        <f>IF(ISNUMBER(W12),IF(W12-4&lt;0,W12-4,0),"")</f>
        <v/>
      </c>
      <c r="AB12" s="146">
        <f>IF(W12&lt;4,1,0)</f>
        <v>0</v>
      </c>
      <c r="AC12" s="38"/>
      <c r="AD12" s="129" t="str">
        <f>IF(COUNT(C12,E12,G12,I12,K12,M12)=6,ROUND(2*AVERAGE(C12,E12,G12,I12,K12,M12),0)/2,"")</f>
        <v/>
      </c>
      <c r="AE12" s="54"/>
      <c r="AF12" s="129" t="str">
        <f>IF(COUNT(O12,Q12)=2,ROUND(2*AVERAGE(O12,Q12),0)/2,"")</f>
        <v/>
      </c>
      <c r="AG12" s="31"/>
      <c r="AH12" s="130" t="str">
        <f>IF(COUNT(AD12:AF12)=2,ROUND(2*AVERAGE(AD12:AF12),0)/2,"")</f>
        <v/>
      </c>
      <c r="AI12" s="49"/>
      <c r="AJ12" s="152"/>
      <c r="AK12" s="151" t="str">
        <f>IF(ISNUMBER(AH12),IF(AH12-4&lt;0,AH12-4,0),"")</f>
        <v/>
      </c>
      <c r="AL12" s="154">
        <f>IF(AH12&lt;4,1,0)</f>
        <v>0</v>
      </c>
      <c r="AM12" s="131" t="s">
        <v>31</v>
      </c>
    </row>
    <row r="13" spans="1:39" ht="3.6" customHeight="1" thickTop="1" thickBot="1" x14ac:dyDescent="0.3">
      <c r="A13" s="48"/>
      <c r="B13" s="50"/>
      <c r="C13" s="51"/>
      <c r="D13" s="52"/>
      <c r="E13" s="51"/>
      <c r="F13" s="52"/>
      <c r="G13" s="51"/>
      <c r="H13" s="50"/>
      <c r="I13" s="51"/>
      <c r="J13" s="53"/>
      <c r="K13" s="51"/>
      <c r="L13" s="51"/>
      <c r="M13" s="54"/>
      <c r="N13" s="53"/>
      <c r="O13" s="51"/>
      <c r="P13" s="51"/>
      <c r="Q13" s="54"/>
      <c r="R13" s="53"/>
      <c r="S13" s="54"/>
      <c r="T13" s="54"/>
      <c r="U13" s="55"/>
      <c r="V13" s="31"/>
      <c r="W13" s="55"/>
      <c r="X13" s="49"/>
      <c r="Y13" s="80"/>
      <c r="Z13" s="58"/>
      <c r="AA13" s="59"/>
      <c r="AB13" s="60"/>
      <c r="AC13" s="36"/>
      <c r="AD13" s="55"/>
      <c r="AE13" s="55"/>
      <c r="AF13" s="55"/>
      <c r="AG13" s="31"/>
      <c r="AH13" s="55"/>
      <c r="AI13" s="49"/>
      <c r="AJ13" s="153"/>
      <c r="AK13" s="151"/>
      <c r="AL13" s="154"/>
      <c r="AM13" s="80"/>
    </row>
    <row r="14" spans="1:39" s="2" customFormat="1" ht="16.5" thickTop="1" thickBot="1" x14ac:dyDescent="0.3">
      <c r="A14" s="106" t="s">
        <v>19</v>
      </c>
      <c r="B14" s="50"/>
      <c r="C14" s="116"/>
      <c r="D14" s="52"/>
      <c r="E14" s="116"/>
      <c r="F14" s="52"/>
      <c r="G14" s="116"/>
      <c r="H14" s="50"/>
      <c r="I14" s="116"/>
      <c r="J14" s="50"/>
      <c r="K14" s="54"/>
      <c r="L14" s="54"/>
      <c r="M14" s="54"/>
      <c r="N14" s="50"/>
      <c r="O14" s="188"/>
      <c r="P14" s="195"/>
      <c r="Q14" s="196"/>
      <c r="R14" s="50"/>
      <c r="S14" s="57" t="str">
        <f>IF(COUNT(C14,E14,G14,I14)=4,ROUND(2*AVERAGE(C14,E14,G14,I14),0)/2,"")</f>
        <v/>
      </c>
      <c r="T14" s="54"/>
      <c r="U14" s="57" t="str">
        <f>IF(ISNUMBER(O14),O14,"")</f>
        <v/>
      </c>
      <c r="V14" s="61"/>
      <c r="W14" s="147" t="str">
        <f>IF(COUNT(S14,U14)=2,ROUND(AVERAGE(S14,U14),1),"")</f>
        <v/>
      </c>
      <c r="X14" s="49"/>
      <c r="Y14" s="148" t="s">
        <v>0</v>
      </c>
      <c r="Z14" s="149">
        <v>0.125</v>
      </c>
      <c r="AA14" s="145" t="str">
        <f>IF(ISNUMBER(W14),IF(W14-4&lt;0,W14-4,0),"")</f>
        <v/>
      </c>
      <c r="AB14" s="146">
        <f>IF(W14&lt;4,1,0)</f>
        <v>0</v>
      </c>
      <c r="AC14" s="38"/>
      <c r="AD14" s="54"/>
      <c r="AE14" s="54"/>
      <c r="AF14" s="54"/>
      <c r="AG14" s="61"/>
      <c r="AH14" s="55"/>
      <c r="AI14" s="49"/>
      <c r="AJ14" s="152"/>
      <c r="AK14" s="151" t="str">
        <f>IF(ISNUMBER(AH14),IF(AH14-4&lt;0,AH14-4,0),"")</f>
        <v/>
      </c>
      <c r="AL14" s="154"/>
      <c r="AM14" s="105"/>
    </row>
    <row r="15" spans="1:39" ht="3.6" customHeight="1" thickTop="1" thickBot="1" x14ac:dyDescent="0.3">
      <c r="A15" s="48"/>
      <c r="B15" s="50"/>
      <c r="C15" s="51"/>
      <c r="D15" s="52"/>
      <c r="E15" s="51"/>
      <c r="F15" s="52"/>
      <c r="G15" s="51"/>
      <c r="H15" s="50"/>
      <c r="I15" s="51"/>
      <c r="J15" s="53"/>
      <c r="K15" s="51"/>
      <c r="L15" s="51"/>
      <c r="M15" s="54"/>
      <c r="N15" s="53"/>
      <c r="O15" s="55"/>
      <c r="P15" s="55"/>
      <c r="Q15" s="55"/>
      <c r="R15" s="53"/>
      <c r="S15" s="54"/>
      <c r="T15" s="54"/>
      <c r="U15" s="55"/>
      <c r="V15" s="31"/>
      <c r="W15" s="55"/>
      <c r="X15" s="49"/>
      <c r="Y15" s="80"/>
      <c r="Z15" s="150"/>
      <c r="AA15" s="145"/>
      <c r="AB15" s="146"/>
      <c r="AC15" s="38"/>
      <c r="AD15" s="54"/>
      <c r="AE15" s="54"/>
      <c r="AF15" s="54"/>
      <c r="AG15" s="31"/>
      <c r="AH15" s="55"/>
      <c r="AI15" s="49"/>
      <c r="AJ15" s="153"/>
      <c r="AK15" s="151"/>
      <c r="AL15" s="154"/>
      <c r="AM15" s="80"/>
    </row>
    <row r="16" spans="1:39" s="2" customFormat="1" ht="16.5" thickTop="1" thickBot="1" x14ac:dyDescent="0.3">
      <c r="A16" s="106" t="s">
        <v>49</v>
      </c>
      <c r="B16" s="50"/>
      <c r="C16" s="54"/>
      <c r="D16" s="50"/>
      <c r="E16" s="54"/>
      <c r="F16" s="50"/>
      <c r="G16" s="54"/>
      <c r="H16" s="50"/>
      <c r="I16" s="54"/>
      <c r="J16" s="53"/>
      <c r="K16" s="54"/>
      <c r="L16" s="54"/>
      <c r="M16" s="54"/>
      <c r="N16" s="53"/>
      <c r="O16" s="188"/>
      <c r="P16" s="195"/>
      <c r="Q16" s="196"/>
      <c r="R16" s="53"/>
      <c r="S16" s="54"/>
      <c r="T16" s="54"/>
      <c r="U16" s="57" t="str">
        <f>IF(ISNUMBER(O16),O16,"")</f>
        <v/>
      </c>
      <c r="V16" s="31"/>
      <c r="W16" s="201" t="str">
        <f>IF(COUNT(U16,U18)=2,ROUND(AVERAGE(U16,U18),1),"")</f>
        <v/>
      </c>
      <c r="X16" s="49"/>
      <c r="Y16" s="202" t="s">
        <v>1</v>
      </c>
      <c r="Z16" s="193">
        <v>0.25</v>
      </c>
      <c r="AA16" s="192" t="str">
        <f>IF(ISNUMBER(W16),IF(W16-4&lt;0,(W16-4)*2,0),"")</f>
        <v/>
      </c>
      <c r="AB16" s="187">
        <f>IF(W16&lt;4,1,0)</f>
        <v>0</v>
      </c>
      <c r="AC16" s="38"/>
      <c r="AD16" s="129" t="str">
        <f>IF(COUNT(C20,E20,G20,I20,K20,M20)=6,ROUND(2*AVERAGE(C20,E20,G20,I20,K20,M20),0)/2,"")</f>
        <v/>
      </c>
      <c r="AE16" s="54"/>
      <c r="AF16" s="129" t="str">
        <f>IF(ISNUMBER(O16),O16,"")</f>
        <v/>
      </c>
      <c r="AG16" s="31"/>
      <c r="AH16" s="130" t="str">
        <f>IF(COUNT(AD16,AF16)=2,ROUND(2*AVERAGE(AD16,AF16),0)/2,"")</f>
        <v/>
      </c>
      <c r="AI16" s="49"/>
      <c r="AJ16" s="152"/>
      <c r="AK16" s="151" t="str">
        <f>IF(ISNUMBER(AH16),IF(AH16-4&lt;0,AH16-4,0),"")</f>
        <v/>
      </c>
      <c r="AL16" s="154">
        <f>IF(AH16&lt;4,1,0)</f>
        <v>0</v>
      </c>
      <c r="AM16" s="131" t="s">
        <v>31</v>
      </c>
    </row>
    <row r="17" spans="1:39" ht="3.6" customHeight="1" thickTop="1" thickBot="1" x14ac:dyDescent="0.3">
      <c r="A17" s="48"/>
      <c r="B17" s="50"/>
      <c r="C17" s="51"/>
      <c r="D17" s="52"/>
      <c r="E17" s="51"/>
      <c r="F17" s="52"/>
      <c r="G17" s="51"/>
      <c r="H17" s="50"/>
      <c r="I17" s="51"/>
      <c r="J17" s="53"/>
      <c r="K17" s="51"/>
      <c r="L17" s="51"/>
      <c r="M17" s="54"/>
      <c r="N17" s="53"/>
      <c r="O17" s="51"/>
      <c r="P17" s="51"/>
      <c r="Q17" s="54"/>
      <c r="R17" s="53"/>
      <c r="S17" s="54"/>
      <c r="T17" s="54"/>
      <c r="U17" s="54"/>
      <c r="V17" s="31"/>
      <c r="W17" s="201"/>
      <c r="X17" s="49"/>
      <c r="Y17" s="202"/>
      <c r="Z17" s="194"/>
      <c r="AA17" s="192" t="str">
        <f>IF(ISNUMBER(W17),IF(W17-4&lt;0,W17-4,0),"")</f>
        <v/>
      </c>
      <c r="AB17" s="187"/>
      <c r="AC17" s="38"/>
      <c r="AD17" s="54"/>
      <c r="AE17" s="54"/>
      <c r="AF17" s="54"/>
      <c r="AG17" s="31"/>
      <c r="AH17" s="55"/>
      <c r="AI17" s="49"/>
      <c r="AJ17" s="153"/>
      <c r="AK17" s="151"/>
      <c r="AL17" s="154"/>
      <c r="AM17" s="104"/>
    </row>
    <row r="18" spans="1:39" s="2" customFormat="1" ht="16.5" thickTop="1" thickBot="1" x14ac:dyDescent="0.3">
      <c r="A18" s="106" t="s">
        <v>51</v>
      </c>
      <c r="B18" s="50"/>
      <c r="C18" s="54"/>
      <c r="D18" s="50"/>
      <c r="E18" s="54"/>
      <c r="F18" s="50"/>
      <c r="G18" s="54"/>
      <c r="H18" s="50"/>
      <c r="I18" s="54"/>
      <c r="J18" s="53"/>
      <c r="K18" s="54"/>
      <c r="L18" s="54"/>
      <c r="M18" s="54"/>
      <c r="N18" s="53"/>
      <c r="O18" s="188"/>
      <c r="P18" s="195"/>
      <c r="Q18" s="196"/>
      <c r="R18" s="53"/>
      <c r="S18" s="54"/>
      <c r="T18" s="54"/>
      <c r="U18" s="57" t="str">
        <f>IF(ISNUMBER(O18),O18,"")</f>
        <v/>
      </c>
      <c r="V18" s="31"/>
      <c r="W18" s="201"/>
      <c r="X18" s="49"/>
      <c r="Y18" s="202"/>
      <c r="Z18" s="194"/>
      <c r="AA18" s="192" t="str">
        <f>IF(ISNUMBER(W18),IF(W18-4&lt;0,W18-4,0),"")</f>
        <v/>
      </c>
      <c r="AB18" s="187"/>
      <c r="AC18" s="38"/>
      <c r="AD18" s="129" t="str">
        <f>IF(COUNT(C22,E22,G22,I22,K22,M22)=6,ROUND(2*AVERAGE(C22,E22,G22,I22,K22,M22),0)/2,"")</f>
        <v/>
      </c>
      <c r="AE18" s="54"/>
      <c r="AF18" s="129" t="str">
        <f>IF(ISNUMBER(O18),O18,"")</f>
        <v/>
      </c>
      <c r="AG18" s="31"/>
      <c r="AH18" s="130" t="str">
        <f>IF(COUNT(AD18,AF18)=2,ROUND(2*AVERAGE(AD18,AF18),0)/2,"")</f>
        <v/>
      </c>
      <c r="AI18" s="49"/>
      <c r="AJ18" s="153"/>
      <c r="AK18" s="151" t="str">
        <f>IF(ISNUMBER(AH18),IF(AH18-4&lt;0,AH18-4,0),"")</f>
        <v/>
      </c>
      <c r="AL18" s="154">
        <f>IF(AH18&lt;4,1,0)</f>
        <v>0</v>
      </c>
      <c r="AM18" s="131" t="s">
        <v>31</v>
      </c>
    </row>
    <row r="19" spans="1:39" ht="3.6" customHeight="1" thickTop="1" thickBot="1" x14ac:dyDescent="0.3">
      <c r="A19" s="48"/>
      <c r="B19" s="50"/>
      <c r="C19" s="51"/>
      <c r="D19" s="52"/>
      <c r="E19" s="51"/>
      <c r="F19" s="52"/>
      <c r="G19" s="51"/>
      <c r="H19" s="50"/>
      <c r="I19" s="51"/>
      <c r="J19" s="53"/>
      <c r="K19" s="51"/>
      <c r="L19" s="51"/>
      <c r="M19" s="54"/>
      <c r="N19" s="53"/>
      <c r="O19" s="51"/>
      <c r="P19" s="51"/>
      <c r="Q19" s="54"/>
      <c r="R19" s="53"/>
      <c r="S19" s="54"/>
      <c r="T19" s="54"/>
      <c r="U19" s="54"/>
      <c r="V19" s="31"/>
      <c r="W19" s="55"/>
      <c r="X19" s="49"/>
      <c r="Y19" s="80"/>
      <c r="Z19" s="150"/>
      <c r="AA19" s="145"/>
      <c r="AB19" s="146"/>
      <c r="AC19" s="38"/>
      <c r="AD19" s="54"/>
      <c r="AE19" s="54"/>
      <c r="AF19" s="54"/>
      <c r="AG19" s="31"/>
      <c r="AH19" s="55"/>
      <c r="AI19" s="49"/>
      <c r="AJ19" s="153"/>
      <c r="AK19" s="151"/>
      <c r="AL19" s="154"/>
      <c r="AM19" s="80"/>
    </row>
    <row r="20" spans="1:39" s="2" customFormat="1" ht="16.5" thickTop="1" thickBot="1" x14ac:dyDescent="0.3">
      <c r="A20" s="106" t="s">
        <v>50</v>
      </c>
      <c r="B20" s="50"/>
      <c r="C20" s="116"/>
      <c r="D20" s="50"/>
      <c r="E20" s="116"/>
      <c r="F20" s="50"/>
      <c r="G20" s="116"/>
      <c r="H20" s="50"/>
      <c r="I20" s="116"/>
      <c r="J20" s="53"/>
      <c r="K20" s="116"/>
      <c r="L20" s="54"/>
      <c r="M20" s="116"/>
      <c r="N20" s="53"/>
      <c r="O20" s="50"/>
      <c r="P20" s="50"/>
      <c r="Q20" s="50"/>
      <c r="R20" s="53"/>
      <c r="S20" s="55"/>
      <c r="T20" s="54"/>
      <c r="U20" s="38"/>
      <c r="V20" s="31"/>
      <c r="W20" s="147" t="str">
        <f>IF(COUNT(C20,E20,G20,I20,K20,M20,C22,E22,G22,I22,K22,M22)=12,ROUND(AVERAGE(C20,E20,G20,I20,K20,M20,C22,E22,G22,I22,K22,M22),1),"")</f>
        <v/>
      </c>
      <c r="X20" s="49"/>
      <c r="Y20" s="148" t="s">
        <v>0</v>
      </c>
      <c r="Z20" s="193">
        <v>0.125</v>
      </c>
      <c r="AA20" s="192" t="str">
        <f>IF(ISNUMBER(W20),IF(W20-4&lt;0,W20-4,0),"")</f>
        <v/>
      </c>
      <c r="AB20" s="187">
        <f>IF(W20&lt;4,1,0)</f>
        <v>0</v>
      </c>
      <c r="AC20" s="38"/>
      <c r="AD20" s="54"/>
      <c r="AE20" s="54"/>
      <c r="AF20" s="38"/>
      <c r="AG20" s="31"/>
      <c r="AH20" s="55"/>
      <c r="AI20" s="49"/>
      <c r="AJ20" s="169"/>
      <c r="AK20" s="170" t="str">
        <f t="shared" ref="AK20:AK22" si="0">IF(ISNUMBER(AH20),IF(AH20-4&lt;0,AH20-4,0),"")</f>
        <v/>
      </c>
      <c r="AL20" s="154"/>
      <c r="AM20" s="105"/>
    </row>
    <row r="21" spans="1:39" ht="3.6" customHeight="1" thickTop="1" thickBot="1" x14ac:dyDescent="0.3">
      <c r="A21" s="48"/>
      <c r="B21" s="50"/>
      <c r="C21" s="51"/>
      <c r="D21" s="52"/>
      <c r="E21" s="51"/>
      <c r="F21" s="52"/>
      <c r="G21" s="51"/>
      <c r="H21" s="50"/>
      <c r="I21" s="51"/>
      <c r="J21" s="53"/>
      <c r="K21" s="51"/>
      <c r="L21" s="51"/>
      <c r="M21" s="54"/>
      <c r="N21" s="53"/>
      <c r="O21" s="54"/>
      <c r="P21" s="54"/>
      <c r="Q21" s="54"/>
      <c r="R21" s="53"/>
      <c r="S21" s="54"/>
      <c r="T21" s="54"/>
      <c r="U21" s="38"/>
      <c r="V21" s="31"/>
      <c r="W21" s="55"/>
      <c r="X21" s="49"/>
      <c r="Y21" s="80"/>
      <c r="Z21" s="194"/>
      <c r="AA21" s="192" t="str">
        <f>IF(ISNUMBER(W21),IF(W21-4&lt;0,W21-4,0),"")</f>
        <v/>
      </c>
      <c r="AB21" s="187"/>
      <c r="AC21" s="38"/>
      <c r="AD21" s="54"/>
      <c r="AE21" s="54"/>
      <c r="AF21" s="38"/>
      <c r="AG21" s="31"/>
      <c r="AH21" s="55"/>
      <c r="AI21" s="49"/>
      <c r="AJ21" s="191"/>
      <c r="AK21" s="170" t="str">
        <f t="shared" si="0"/>
        <v/>
      </c>
      <c r="AL21" s="154"/>
      <c r="AM21" s="80"/>
    </row>
    <row r="22" spans="1:39" s="2" customFormat="1" ht="16.5" thickTop="1" thickBot="1" x14ac:dyDescent="0.3">
      <c r="A22" s="106" t="s">
        <v>52</v>
      </c>
      <c r="B22" s="50"/>
      <c r="C22" s="116"/>
      <c r="D22" s="50"/>
      <c r="E22" s="116"/>
      <c r="F22" s="50"/>
      <c r="G22" s="116"/>
      <c r="H22" s="50"/>
      <c r="I22" s="116"/>
      <c r="J22" s="53"/>
      <c r="K22" s="116"/>
      <c r="L22" s="54"/>
      <c r="M22" s="116"/>
      <c r="N22" s="53"/>
      <c r="O22" s="50"/>
      <c r="P22" s="50"/>
      <c r="Q22" s="50"/>
      <c r="R22" s="53"/>
      <c r="S22" s="54"/>
      <c r="T22" s="54"/>
      <c r="U22" s="38"/>
      <c r="V22" s="36"/>
      <c r="W22" s="36"/>
      <c r="X22" s="49"/>
      <c r="Y22" s="80"/>
      <c r="Z22" s="194"/>
      <c r="AA22" s="192" t="str">
        <f>IF(ISNUMBER(W22),IF(W22-4&lt;0,W22-4,0),"")</f>
        <v/>
      </c>
      <c r="AB22" s="187"/>
      <c r="AC22" s="38"/>
      <c r="AD22" s="54"/>
      <c r="AE22" s="54"/>
      <c r="AF22" s="38"/>
      <c r="AG22" s="31"/>
      <c r="AH22" s="55"/>
      <c r="AI22" s="49"/>
      <c r="AJ22" s="191"/>
      <c r="AK22" s="170" t="str">
        <f t="shared" si="0"/>
        <v/>
      </c>
      <c r="AL22" s="154"/>
      <c r="AM22" s="80"/>
    </row>
    <row r="23" spans="1:39" s="2" customFormat="1" ht="3.6" customHeight="1" thickTop="1" thickBot="1" x14ac:dyDescent="0.3">
      <c r="A23" s="48"/>
      <c r="B23" s="50"/>
      <c r="C23" s="54"/>
      <c r="D23" s="50"/>
      <c r="E23" s="54"/>
      <c r="F23" s="50"/>
      <c r="G23" s="54"/>
      <c r="H23" s="50"/>
      <c r="I23" s="54"/>
      <c r="J23" s="53"/>
      <c r="K23" s="54"/>
      <c r="L23" s="54"/>
      <c r="M23" s="54"/>
      <c r="N23" s="53"/>
      <c r="O23" s="50"/>
      <c r="P23" s="50"/>
      <c r="Q23" s="50"/>
      <c r="R23" s="53"/>
      <c r="S23" s="54"/>
      <c r="T23" s="54"/>
      <c r="U23" s="38"/>
      <c r="V23" s="36"/>
      <c r="W23" s="36"/>
      <c r="X23" s="49"/>
      <c r="Y23" s="80"/>
      <c r="Z23" s="150"/>
      <c r="AA23" s="145"/>
      <c r="AB23" s="146"/>
      <c r="AC23" s="38"/>
      <c r="AD23" s="54"/>
      <c r="AE23" s="54"/>
      <c r="AF23" s="38"/>
      <c r="AG23" s="31"/>
      <c r="AH23" s="55"/>
      <c r="AI23" s="49"/>
      <c r="AJ23" s="153"/>
      <c r="AK23" s="151"/>
      <c r="AL23" s="154"/>
      <c r="AM23" s="80"/>
    </row>
    <row r="24" spans="1:39" s="2" customFormat="1" ht="16.5" thickTop="1" thickBot="1" x14ac:dyDescent="0.3">
      <c r="A24" s="107" t="s">
        <v>42</v>
      </c>
      <c r="B24" s="50"/>
      <c r="C24" s="54"/>
      <c r="D24" s="50"/>
      <c r="E24" s="54"/>
      <c r="F24" s="50"/>
      <c r="G24" s="116"/>
      <c r="H24" s="50"/>
      <c r="I24" s="116"/>
      <c r="J24" s="53"/>
      <c r="K24" s="54"/>
      <c r="L24" s="54"/>
      <c r="M24" s="54"/>
      <c r="N24" s="53"/>
      <c r="O24" s="50"/>
      <c r="P24" s="50"/>
      <c r="Q24" s="50"/>
      <c r="R24" s="53"/>
      <c r="S24" s="54"/>
      <c r="T24" s="54"/>
      <c r="U24" s="38"/>
      <c r="V24" s="36"/>
      <c r="W24" s="36"/>
      <c r="X24" s="49"/>
      <c r="Y24" s="80"/>
      <c r="Z24" s="150"/>
      <c r="AA24" s="145"/>
      <c r="AB24" s="146"/>
      <c r="AC24" s="38"/>
      <c r="AD24" s="54"/>
      <c r="AE24" s="54"/>
      <c r="AF24" s="38"/>
      <c r="AG24" s="31"/>
      <c r="AH24" s="55"/>
      <c r="AI24" s="49"/>
      <c r="AJ24" s="153"/>
      <c r="AK24" s="151"/>
      <c r="AL24" s="154"/>
      <c r="AM24" s="80"/>
    </row>
    <row r="25" spans="1:39" ht="3.6" customHeight="1" thickTop="1" thickBot="1" x14ac:dyDescent="0.3">
      <c r="A25" s="48"/>
      <c r="B25" s="50"/>
      <c r="C25" s="51"/>
      <c r="D25" s="52"/>
      <c r="E25" s="51"/>
      <c r="F25" s="52"/>
      <c r="G25" s="51"/>
      <c r="H25" s="50"/>
      <c r="I25" s="51"/>
      <c r="J25" s="53"/>
      <c r="K25" s="51"/>
      <c r="L25" s="51"/>
      <c r="M25" s="54"/>
      <c r="N25" s="53"/>
      <c r="O25" s="51"/>
      <c r="P25" s="51"/>
      <c r="Q25" s="54"/>
      <c r="R25" s="53"/>
      <c r="S25" s="54"/>
      <c r="T25" s="54"/>
      <c r="U25" s="54"/>
      <c r="V25" s="31"/>
      <c r="W25" s="55"/>
      <c r="X25" s="49"/>
      <c r="Y25" s="80"/>
      <c r="Z25" s="150"/>
      <c r="AA25" s="145"/>
      <c r="AB25" s="146"/>
      <c r="AC25" s="38"/>
      <c r="AD25" s="54"/>
      <c r="AE25" s="54"/>
      <c r="AF25" s="54"/>
      <c r="AG25" s="31"/>
      <c r="AH25" s="55"/>
      <c r="AI25" s="49"/>
      <c r="AJ25" s="153"/>
      <c r="AK25" s="151"/>
      <c r="AL25" s="154"/>
      <c r="AM25" s="80"/>
    </row>
    <row r="26" spans="1:39" ht="16.5" thickTop="1" thickBot="1" x14ac:dyDescent="0.3">
      <c r="A26" s="107" t="s">
        <v>43</v>
      </c>
      <c r="B26" s="50"/>
      <c r="C26" s="62"/>
      <c r="D26" s="63"/>
      <c r="E26" s="39"/>
      <c r="F26" s="63"/>
      <c r="G26" s="116"/>
      <c r="H26" s="63"/>
      <c r="I26" s="116"/>
      <c r="J26" s="63"/>
      <c r="K26" s="54"/>
      <c r="L26" s="63"/>
      <c r="M26" s="38"/>
      <c r="N26" s="63"/>
      <c r="O26" s="62"/>
      <c r="P26" s="63"/>
      <c r="Q26" s="62"/>
      <c r="R26" s="63"/>
      <c r="S26" s="62" t="str">
        <f>IF(COUNT(I24,K24,K26)=3,ROUND(2*AVERAGE(I24,K24,K26),0)/2,"")</f>
        <v/>
      </c>
      <c r="T26" s="63"/>
      <c r="U26" s="62"/>
      <c r="V26" s="32"/>
      <c r="W26" s="62" t="str">
        <f>IF(COUNT(S26,U30)=2,ROUND(AVERAGE(S26,U30),1),"")</f>
        <v/>
      </c>
      <c r="X26" s="49"/>
      <c r="Y26" s="62"/>
      <c r="Z26" s="149"/>
      <c r="AA26" s="192" t="str">
        <f>IF(ISNUMBER(W28),IF(W28-4&lt;0,W28-4,0),"")</f>
        <v/>
      </c>
      <c r="AB26" s="187">
        <f>IF(W28&lt;4,1,0)</f>
        <v>0</v>
      </c>
      <c r="AC26" s="38">
        <v>5</v>
      </c>
      <c r="AD26" s="62" t="str">
        <f>IF(COUNT(I24,I26,K24,K26)=4,ROUND(2*AVERAGE(I24,I26,K24,K26),0)/2,"")</f>
        <v/>
      </c>
      <c r="AE26" s="63"/>
      <c r="AF26" s="62"/>
      <c r="AG26" s="32"/>
      <c r="AH26" s="62" t="str">
        <f>IF(COUNT(AD26,AF30)=2,ROUND(2*AVERAGE(AD26,AF30),0)/2,"")</f>
        <v/>
      </c>
      <c r="AI26" s="49"/>
      <c r="AJ26" s="169"/>
      <c r="AK26" s="170" t="str">
        <f>IF(ISNUMBER(AH28),IF(AH28-4&lt;0,AH28-4,0),"")</f>
        <v/>
      </c>
      <c r="AL26" s="154"/>
      <c r="AM26" s="62"/>
    </row>
    <row r="27" spans="1:39" s="2" customFormat="1" ht="3.75" customHeight="1" thickTop="1" thickBot="1" x14ac:dyDescent="0.3">
      <c r="A27" s="136"/>
      <c r="B27" s="50"/>
      <c r="C27" s="62"/>
      <c r="D27" s="63"/>
      <c r="E27" s="38"/>
      <c r="F27" s="63"/>
      <c r="G27" s="54"/>
      <c r="H27" s="63"/>
      <c r="I27" s="54"/>
      <c r="J27" s="63"/>
      <c r="K27" s="54"/>
      <c r="L27" s="63"/>
      <c r="M27" s="38"/>
      <c r="N27" s="63"/>
      <c r="O27" s="62"/>
      <c r="P27" s="63"/>
      <c r="Q27" s="62"/>
      <c r="R27" s="63"/>
      <c r="S27" s="62"/>
      <c r="T27" s="63"/>
      <c r="U27" s="62"/>
      <c r="V27" s="63"/>
      <c r="W27" s="137"/>
      <c r="X27" s="138"/>
      <c r="Y27" s="139"/>
      <c r="Z27" s="140"/>
      <c r="AA27" s="192"/>
      <c r="AB27" s="187"/>
      <c r="AC27" s="38"/>
      <c r="AD27" s="141"/>
      <c r="AE27" s="63"/>
      <c r="AF27" s="62"/>
      <c r="AG27" s="63"/>
      <c r="AH27" s="142"/>
      <c r="AI27" s="138"/>
      <c r="AJ27" s="169"/>
      <c r="AK27" s="170"/>
      <c r="AL27" s="159"/>
      <c r="AM27" s="143"/>
    </row>
    <row r="28" spans="1:39" ht="16.5" thickTop="1" thickBot="1" x14ac:dyDescent="0.3">
      <c r="A28" s="107" t="s">
        <v>45</v>
      </c>
      <c r="B28" s="50"/>
      <c r="C28" s="62"/>
      <c r="D28" s="63"/>
      <c r="E28" s="39"/>
      <c r="F28" s="63"/>
      <c r="G28" s="144" t="str">
        <f>IF(COUNT(G24,G26)=2,ROUND(2*AVERAGE(G24,G26),0)/2,"")</f>
        <v/>
      </c>
      <c r="H28" s="157"/>
      <c r="I28" s="144" t="str">
        <f>IF(COUNT(I24,I26)=2,ROUND(2*AVERAGE(I24,I26),0)/2,"")</f>
        <v/>
      </c>
      <c r="J28" s="63"/>
      <c r="K28" s="54"/>
      <c r="L28" s="63"/>
      <c r="M28" s="38"/>
      <c r="N28" s="63"/>
      <c r="O28" s="62"/>
      <c r="P28" s="63"/>
      <c r="Q28" s="62"/>
      <c r="R28" s="63"/>
      <c r="S28" s="108" t="str">
        <f>IF(COUNT(G28:I28)=2,ROUND(2*AVERAGE(G28,I28),0)/2,"")</f>
        <v/>
      </c>
      <c r="T28" s="63"/>
      <c r="U28" s="62"/>
      <c r="V28" s="32"/>
      <c r="W28" s="111" t="str">
        <f>IF(COUNT(S28,U30)=2,ROUND(AVERAGE(S28,U30),1),"")</f>
        <v/>
      </c>
      <c r="X28" s="49"/>
      <c r="Y28" s="148" t="s">
        <v>0</v>
      </c>
      <c r="Z28" s="149">
        <v>0.125</v>
      </c>
      <c r="AA28" s="192"/>
      <c r="AB28" s="187"/>
      <c r="AC28" s="38"/>
      <c r="AD28" s="129" t="str">
        <f>IF(COUNT(G24,I24,G26,I26)=4,ROUND(2*AVERAGE(G24:I26),0)/2,"")</f>
        <v/>
      </c>
      <c r="AE28" s="63"/>
      <c r="AF28" s="62"/>
      <c r="AG28" s="32"/>
      <c r="AH28" s="130" t="str">
        <f>IF(COUNT(AD28,AF30)=2,ROUND(2*AVERAGE(AD28,AF30),0)/2,"")</f>
        <v/>
      </c>
      <c r="AI28" s="49"/>
      <c r="AJ28" s="169"/>
      <c r="AK28" s="170"/>
      <c r="AL28" s="159">
        <f t="shared" ref="AL28" si="1">IF(AH28&lt;4,1,0)</f>
        <v>0</v>
      </c>
      <c r="AM28" s="131" t="s">
        <v>31</v>
      </c>
    </row>
    <row r="29" spans="1:39" ht="3.6" customHeight="1" thickTop="1" thickBot="1" x14ac:dyDescent="0.3">
      <c r="A29" s="48"/>
      <c r="B29" s="50"/>
      <c r="C29" s="51"/>
      <c r="D29" s="51"/>
      <c r="E29" s="54"/>
      <c r="F29" s="53"/>
      <c r="G29" s="51"/>
      <c r="H29" s="51"/>
      <c r="I29" s="54"/>
      <c r="J29" s="53"/>
      <c r="K29" s="51"/>
      <c r="L29" s="51"/>
      <c r="M29" s="54"/>
      <c r="N29" s="53"/>
      <c r="O29" s="51"/>
      <c r="P29" s="51"/>
      <c r="Q29" s="54"/>
      <c r="R29" s="53"/>
      <c r="S29" s="54"/>
      <c r="T29" s="54"/>
      <c r="U29" s="54"/>
      <c r="V29" s="31"/>
      <c r="W29" s="103"/>
      <c r="X29" s="49"/>
      <c r="Y29" s="31"/>
      <c r="Z29" s="150"/>
      <c r="AA29" s="192" t="str">
        <f>IF(ISNUMBER(W29),IF(W29-4&lt;0,W29-4,0),"")</f>
        <v/>
      </c>
      <c r="AB29" s="187"/>
      <c r="AC29" s="38"/>
      <c r="AD29" s="54"/>
      <c r="AE29" s="54"/>
      <c r="AF29" s="54"/>
      <c r="AG29" s="31"/>
      <c r="AH29" s="103"/>
      <c r="AI29" s="49"/>
      <c r="AJ29" s="191"/>
      <c r="AK29" s="170" t="str">
        <f t="shared" ref="AK29:AK30" si="2">IF(ISNUMBER(AH29),IF(AH29-4&lt;0,AH29-4,0),"")</f>
        <v/>
      </c>
      <c r="AL29" s="154"/>
      <c r="AM29" s="31"/>
    </row>
    <row r="30" spans="1:39" ht="16.5" thickTop="1" thickBot="1" x14ac:dyDescent="0.3">
      <c r="A30" s="107" t="s">
        <v>33</v>
      </c>
      <c r="B30" s="50"/>
      <c r="C30" s="62"/>
      <c r="D30" s="63"/>
      <c r="E30" s="62"/>
      <c r="F30" s="63"/>
      <c r="G30" s="62"/>
      <c r="H30" s="63"/>
      <c r="I30" s="62"/>
      <c r="J30" s="63"/>
      <c r="K30" s="62"/>
      <c r="L30" s="63"/>
      <c r="M30" s="116"/>
      <c r="N30" s="63"/>
      <c r="O30" s="38"/>
      <c r="P30" s="62"/>
      <c r="Q30" s="62"/>
      <c r="R30" s="63"/>
      <c r="S30" s="62"/>
      <c r="T30" s="63"/>
      <c r="U30" s="108" t="str">
        <f>IF(ISNUMBER(M30),M30,"")</f>
        <v/>
      </c>
      <c r="V30" s="32"/>
      <c r="W30" s="32"/>
      <c r="X30" s="49"/>
      <c r="Y30" s="32"/>
      <c r="Z30" s="150"/>
      <c r="AA30" s="192" t="str">
        <f>IF(ISNUMBER(W30),IF(W30-4&lt;0,W30-4,0),"")</f>
        <v/>
      </c>
      <c r="AB30" s="187"/>
      <c r="AC30" s="38"/>
      <c r="AD30" s="62"/>
      <c r="AE30" s="63"/>
      <c r="AF30" s="129" t="str">
        <f>U30</f>
        <v/>
      </c>
      <c r="AG30" s="32"/>
      <c r="AH30" s="103"/>
      <c r="AI30" s="49"/>
      <c r="AJ30" s="191"/>
      <c r="AK30" s="170" t="str">
        <f t="shared" si="2"/>
        <v/>
      </c>
      <c r="AL30" s="154"/>
      <c r="AM30" s="32"/>
    </row>
    <row r="31" spans="1:39" ht="3.6" customHeight="1" thickTop="1" thickBot="1" x14ac:dyDescent="0.3">
      <c r="A31" s="48"/>
      <c r="B31" s="50"/>
      <c r="C31" s="51"/>
      <c r="D31" s="52"/>
      <c r="E31" s="51"/>
      <c r="F31" s="52"/>
      <c r="G31" s="51"/>
      <c r="H31" s="50"/>
      <c r="I31" s="51"/>
      <c r="J31" s="53"/>
      <c r="K31" s="51"/>
      <c r="L31" s="51"/>
      <c r="M31" s="54"/>
      <c r="N31" s="53"/>
      <c r="O31" s="51"/>
      <c r="P31" s="51"/>
      <c r="Q31" s="54"/>
      <c r="R31" s="53"/>
      <c r="S31" s="54"/>
      <c r="T31" s="54"/>
      <c r="U31" s="54"/>
      <c r="V31" s="31"/>
      <c r="W31" s="55"/>
      <c r="X31" s="49"/>
      <c r="Y31" s="31"/>
      <c r="Z31" s="56"/>
      <c r="AA31" s="56"/>
      <c r="AB31" s="56"/>
      <c r="AC31" s="38"/>
      <c r="AD31" s="54"/>
      <c r="AE31" s="54"/>
      <c r="AF31" s="54"/>
      <c r="AG31" s="31"/>
      <c r="AH31" s="55"/>
      <c r="AI31" s="49"/>
      <c r="AJ31" s="12"/>
      <c r="AK31" s="14"/>
      <c r="AL31" s="14"/>
      <c r="AM31" s="31"/>
    </row>
    <row r="32" spans="1:39" s="2" customFormat="1" ht="16.5" thickTop="1" thickBot="1" x14ac:dyDescent="0.3">
      <c r="A32" s="106" t="s">
        <v>53</v>
      </c>
      <c r="B32" s="50"/>
      <c r="C32" s="54"/>
      <c r="D32" s="50"/>
      <c r="E32" s="54"/>
      <c r="F32" s="50"/>
      <c r="G32" s="116"/>
      <c r="H32" s="38"/>
      <c r="I32" s="116"/>
      <c r="J32" s="53"/>
      <c r="K32" s="116"/>
      <c r="L32" s="50"/>
      <c r="M32" s="116"/>
      <c r="N32" s="53"/>
      <c r="O32" s="54"/>
      <c r="P32" s="54"/>
      <c r="Q32" s="54"/>
      <c r="R32" s="53"/>
      <c r="S32" s="54"/>
      <c r="T32" s="54"/>
      <c r="U32" s="54"/>
      <c r="V32" s="31"/>
      <c r="W32" s="55"/>
      <c r="X32" s="55"/>
      <c r="Y32" s="31"/>
      <c r="Z32" s="56"/>
      <c r="AA32" s="56"/>
      <c r="AB32" s="56"/>
      <c r="AC32" s="38"/>
      <c r="AD32" s="129" t="str">
        <f>IF(COUNT(K32,M32,G32,I32)=4,ROUND(2*AVERAGE(G32,I32,K32,M32),0)/2,"")</f>
        <v/>
      </c>
      <c r="AE32" s="54"/>
      <c r="AF32" s="62"/>
      <c r="AG32" s="31"/>
      <c r="AH32" s="130" t="str">
        <f>IF(ISNUMBER(AD32),AD32,"")</f>
        <v/>
      </c>
      <c r="AI32" s="49"/>
      <c r="AJ32" s="156"/>
      <c r="AK32" s="151" t="str">
        <f>IF(ISNUMBER(AH32),IF(AH32-4&lt;0,AH32-4,0),"")</f>
        <v/>
      </c>
      <c r="AL32" s="154">
        <f>IF(AH32&lt;4,1,0)</f>
        <v>0</v>
      </c>
      <c r="AM32" s="131" t="s">
        <v>31</v>
      </c>
    </row>
    <row r="33" spans="1:39" ht="3.6" customHeight="1" thickTop="1" thickBot="1" x14ac:dyDescent="0.3">
      <c r="A33" s="48"/>
      <c r="B33" s="50"/>
      <c r="C33" s="51"/>
      <c r="D33" s="52"/>
      <c r="E33" s="51"/>
      <c r="F33" s="52"/>
      <c r="G33" s="51"/>
      <c r="H33" s="50"/>
      <c r="I33" s="51"/>
      <c r="J33" s="53"/>
      <c r="K33" s="51"/>
      <c r="L33" s="51"/>
      <c r="M33" s="54"/>
      <c r="N33" s="53"/>
      <c r="O33" s="51"/>
      <c r="P33" s="51"/>
      <c r="Q33" s="54"/>
      <c r="R33" s="53"/>
      <c r="S33" s="54"/>
      <c r="T33" s="54"/>
      <c r="U33" s="54"/>
      <c r="V33" s="31"/>
      <c r="W33" s="55"/>
      <c r="X33" s="55"/>
      <c r="Y33" s="31"/>
      <c r="Z33" s="56"/>
      <c r="AA33" s="56"/>
      <c r="AB33" s="56"/>
      <c r="AC33" s="38"/>
      <c r="AD33" s="54"/>
      <c r="AE33" s="54"/>
      <c r="AF33" s="54"/>
      <c r="AG33" s="31"/>
      <c r="AH33" s="55"/>
      <c r="AI33" s="55"/>
      <c r="AJ33" s="156"/>
      <c r="AK33" s="14"/>
      <c r="AL33" s="14"/>
    </row>
    <row r="34" spans="1:39" s="2" customFormat="1" ht="16.5" thickTop="1" thickBot="1" x14ac:dyDescent="0.3">
      <c r="A34" s="106" t="s">
        <v>54</v>
      </c>
      <c r="B34" s="50"/>
      <c r="C34" s="116"/>
      <c r="D34" s="50"/>
      <c r="E34" s="116"/>
      <c r="F34" s="50"/>
      <c r="G34" s="116"/>
      <c r="H34" s="50"/>
      <c r="I34" s="116"/>
      <c r="J34" s="53"/>
      <c r="K34" s="116"/>
      <c r="L34" s="54"/>
      <c r="M34" s="116"/>
      <c r="N34" s="53"/>
      <c r="O34" s="188"/>
      <c r="P34" s="189"/>
      <c r="Q34" s="190"/>
      <c r="R34" s="53"/>
      <c r="S34" s="54"/>
      <c r="T34" s="54"/>
      <c r="U34" s="54"/>
      <c r="V34" s="31"/>
      <c r="W34" s="55"/>
      <c r="X34" s="55"/>
      <c r="Y34" s="31"/>
      <c r="Z34" s="56"/>
      <c r="AA34" s="56"/>
      <c r="AB34" s="56"/>
      <c r="AC34" s="38"/>
      <c r="AD34" s="129" t="str">
        <f>IF(COUNT(C34,E34,G34,I34,K34,M34)=6,ROUND(2*AVERAGE(C34,E34,G34,I34,K34,M34),0)/2,"")</f>
        <v/>
      </c>
      <c r="AE34" s="54"/>
      <c r="AF34" s="129" t="str">
        <f>IF(ISNUMBER(O34),O34,"")</f>
        <v/>
      </c>
      <c r="AG34" s="31"/>
      <c r="AH34" s="130" t="str">
        <f>IF(COUNT(AD34:AF34)=2,ROUND(2*AVERAGE(AD34:AF34),0)/2,"")</f>
        <v/>
      </c>
      <c r="AI34" s="55"/>
      <c r="AJ34" s="156"/>
      <c r="AK34" s="151" t="str">
        <f>IF(ISNUMBER(AH34),IF(AH34-4&lt;0,AH34-4,0),"")</f>
        <v/>
      </c>
      <c r="AL34" s="154">
        <f>IF(AH34&lt;4,1,0)</f>
        <v>0</v>
      </c>
      <c r="AM34" s="131" t="s">
        <v>31</v>
      </c>
    </row>
    <row r="35" spans="1:39" ht="4.3499999999999996" customHeight="1" thickTop="1" thickBot="1" x14ac:dyDescent="0.3">
      <c r="A35" s="48"/>
      <c r="B35" s="50"/>
      <c r="C35" s="51"/>
      <c r="D35" s="52"/>
      <c r="E35" s="51"/>
      <c r="F35" s="52"/>
      <c r="G35" s="51"/>
      <c r="H35" s="50"/>
      <c r="I35" s="51"/>
      <c r="J35" s="53"/>
      <c r="K35" s="51"/>
      <c r="L35" s="51"/>
      <c r="M35" s="54"/>
      <c r="N35" s="53"/>
      <c r="O35" s="51"/>
      <c r="P35" s="51"/>
      <c r="Q35" s="54"/>
      <c r="R35" s="53"/>
      <c r="S35" s="54"/>
      <c r="T35" s="54"/>
      <c r="U35" s="54"/>
      <c r="V35" s="31"/>
      <c r="W35" s="55"/>
      <c r="X35" s="55"/>
      <c r="Y35" s="31"/>
      <c r="Z35" s="56"/>
      <c r="AA35" s="56"/>
      <c r="AB35" s="56"/>
      <c r="AC35" s="38"/>
      <c r="AD35" s="54"/>
      <c r="AE35" s="54"/>
      <c r="AF35" s="54"/>
      <c r="AG35" s="31"/>
      <c r="AH35" s="55"/>
      <c r="AI35" s="55"/>
      <c r="AJ35" s="156"/>
      <c r="AK35" s="14"/>
      <c r="AL35" s="14"/>
      <c r="AM35" s="31"/>
    </row>
    <row r="36" spans="1:39" s="2" customFormat="1" ht="16.5" thickTop="1" thickBot="1" x14ac:dyDescent="0.3">
      <c r="A36" s="106" t="s">
        <v>34</v>
      </c>
      <c r="B36" s="50"/>
      <c r="C36" s="54"/>
      <c r="D36" s="50"/>
      <c r="E36" s="54"/>
      <c r="F36" s="50"/>
      <c r="G36" s="54"/>
      <c r="H36" s="50"/>
      <c r="I36" s="54"/>
      <c r="J36" s="53"/>
      <c r="K36" s="116"/>
      <c r="L36" s="54"/>
      <c r="M36" s="116"/>
      <c r="N36" s="53"/>
      <c r="O36" s="54"/>
      <c r="P36" s="54"/>
      <c r="Q36" s="54"/>
      <c r="R36" s="53"/>
      <c r="S36" s="54"/>
      <c r="T36" s="54"/>
      <c r="U36" s="54"/>
      <c r="V36" s="31"/>
      <c r="W36" s="55"/>
      <c r="X36" s="55"/>
      <c r="Y36" s="31"/>
      <c r="Z36" s="56"/>
      <c r="AA36" s="56"/>
      <c r="AB36" s="56"/>
      <c r="AC36" s="38"/>
      <c r="AD36" s="129" t="str">
        <f>IF(COUNT(K36,M36)=2,ROUND(2*AVERAGE(K36,M36),0)/2,"")</f>
        <v/>
      </c>
      <c r="AE36" s="54"/>
      <c r="AF36" s="54"/>
      <c r="AG36" s="31"/>
      <c r="AH36" s="130" t="str">
        <f>IF(ISNUMBER(AD36),AD36,"")</f>
        <v/>
      </c>
      <c r="AI36" s="55"/>
      <c r="AJ36" s="163"/>
      <c r="AK36" s="170" t="str">
        <f t="shared" ref="AK36" si="3">IF(ISNUMBER(AH36),IF(AH36-4&lt;0,AH36-4,0),"")</f>
        <v/>
      </c>
      <c r="AL36" s="164">
        <f>IF(AH36&lt;4,1,0)</f>
        <v>0</v>
      </c>
      <c r="AM36" s="131" t="s">
        <v>31</v>
      </c>
    </row>
    <row r="37" spans="1:39" ht="4.9000000000000004" hidden="1" customHeight="1" thickTop="1" x14ac:dyDescent="0.25">
      <c r="A37" s="48"/>
      <c r="B37" s="50"/>
      <c r="C37" s="51"/>
      <c r="D37" s="52"/>
      <c r="E37" s="51"/>
      <c r="F37" s="52"/>
      <c r="G37" s="51"/>
      <c r="H37" s="50"/>
      <c r="I37" s="51"/>
      <c r="J37" s="53"/>
      <c r="K37" s="54"/>
      <c r="L37" s="54"/>
      <c r="M37" s="54"/>
      <c r="N37" s="53"/>
      <c r="O37" s="54"/>
      <c r="P37" s="54"/>
      <c r="Q37" s="54"/>
      <c r="R37" s="53"/>
      <c r="S37" s="54"/>
      <c r="T37" s="54"/>
      <c r="U37" s="54"/>
      <c r="V37" s="31"/>
      <c r="W37" s="55"/>
      <c r="X37" s="55"/>
      <c r="Y37" s="31"/>
      <c r="Z37" s="56"/>
      <c r="AA37" s="56"/>
      <c r="AB37" s="56"/>
      <c r="AC37" s="38"/>
      <c r="AD37" s="54"/>
      <c r="AE37" s="54"/>
      <c r="AF37" s="54"/>
      <c r="AG37" s="64"/>
      <c r="AH37" s="65"/>
      <c r="AI37" s="55"/>
      <c r="AJ37" s="163"/>
      <c r="AK37" s="170"/>
      <c r="AL37" s="164"/>
      <c r="AM37" s="31"/>
    </row>
    <row r="38" spans="1:39" ht="1.5" hidden="1" customHeight="1" x14ac:dyDescent="0.25">
      <c r="A38" s="48"/>
      <c r="B38" s="50"/>
      <c r="C38" s="51"/>
      <c r="D38" s="52"/>
      <c r="E38" s="51"/>
      <c r="F38" s="52"/>
      <c r="G38" s="51"/>
      <c r="H38" s="50"/>
      <c r="I38" s="51"/>
      <c r="J38" s="53"/>
      <c r="K38" s="51"/>
      <c r="L38" s="51"/>
      <c r="M38" s="54"/>
      <c r="N38" s="53"/>
      <c r="O38" s="51"/>
      <c r="P38" s="51"/>
      <c r="Q38" s="54"/>
      <c r="R38" s="53"/>
      <c r="S38" s="54"/>
      <c r="T38" s="54"/>
      <c r="U38" s="54"/>
      <c r="V38" s="31"/>
      <c r="W38" s="55"/>
      <c r="X38" s="55"/>
      <c r="Y38" s="31"/>
      <c r="Z38" s="56"/>
      <c r="AA38" s="56"/>
      <c r="AB38" s="56"/>
      <c r="AC38" s="38"/>
      <c r="AD38" s="54"/>
      <c r="AE38" s="54"/>
      <c r="AF38" s="54"/>
      <c r="AG38" s="64"/>
      <c r="AH38" s="65"/>
      <c r="AI38" s="55"/>
      <c r="AJ38" s="12"/>
      <c r="AK38" s="14"/>
      <c r="AL38" s="14"/>
      <c r="AM38" s="31"/>
    </row>
    <row r="39" spans="1:39" ht="2.25" hidden="1" customHeight="1" x14ac:dyDescent="0.25">
      <c r="A39" s="48"/>
      <c r="B39" s="50"/>
      <c r="C39" s="51"/>
      <c r="D39" s="52"/>
      <c r="E39" s="51"/>
      <c r="F39" s="52"/>
      <c r="G39" s="51"/>
      <c r="H39" s="50"/>
      <c r="I39" s="51"/>
      <c r="J39" s="53"/>
      <c r="K39" s="51"/>
      <c r="L39" s="51"/>
      <c r="M39" s="54"/>
      <c r="N39" s="53"/>
      <c r="O39" s="51"/>
      <c r="P39" s="51"/>
      <c r="Q39" s="54"/>
      <c r="R39" s="53"/>
      <c r="S39" s="54"/>
      <c r="T39" s="54"/>
      <c r="U39" s="54"/>
      <c r="V39" s="31"/>
      <c r="W39" s="55"/>
      <c r="X39" s="55"/>
      <c r="Y39" s="31"/>
      <c r="Z39" s="56"/>
      <c r="AA39" s="56"/>
      <c r="AB39" s="56"/>
      <c r="AC39" s="38"/>
      <c r="AD39" s="54"/>
      <c r="AE39" s="54"/>
      <c r="AF39" s="54"/>
      <c r="AG39" s="64"/>
      <c r="AH39" s="65"/>
      <c r="AI39" s="55"/>
      <c r="AJ39" s="12"/>
      <c r="AK39" s="14"/>
      <c r="AL39" s="14"/>
      <c r="AM39" s="31"/>
    </row>
    <row r="40" spans="1:39" ht="3.75" customHeight="1" thickTop="1" x14ac:dyDescent="0.25">
      <c r="A40" s="47"/>
      <c r="B40" s="50"/>
      <c r="C40" s="51"/>
      <c r="D40" s="52"/>
      <c r="E40" s="51"/>
      <c r="F40" s="52"/>
      <c r="G40" s="51"/>
      <c r="H40" s="50"/>
      <c r="I40" s="51"/>
      <c r="J40" s="53"/>
      <c r="K40" s="54"/>
      <c r="L40" s="54"/>
      <c r="M40" s="54"/>
      <c r="N40" s="53"/>
      <c r="O40" s="54"/>
      <c r="P40" s="54"/>
      <c r="Q40" s="54"/>
      <c r="R40" s="53"/>
      <c r="S40" s="54"/>
      <c r="T40" s="54"/>
      <c r="U40" s="54"/>
      <c r="V40" s="31"/>
      <c r="W40" s="55"/>
      <c r="X40" s="55"/>
      <c r="Y40" s="31"/>
      <c r="Z40" s="56"/>
      <c r="AA40" s="56"/>
      <c r="AB40" s="56"/>
      <c r="AC40" s="38"/>
      <c r="AD40" s="54"/>
      <c r="AE40" s="54"/>
      <c r="AF40" s="54"/>
      <c r="AG40" s="31"/>
      <c r="AH40" s="55"/>
      <c r="AI40" s="55"/>
      <c r="AJ40" s="12"/>
      <c r="AK40" s="14"/>
      <c r="AL40" s="14"/>
      <c r="AM40" s="31"/>
    </row>
    <row r="41" spans="1:39" ht="3.6" customHeight="1" x14ac:dyDescent="0.25">
      <c r="A41" s="47"/>
      <c r="B41" s="50"/>
      <c r="C41" s="51"/>
      <c r="D41" s="52"/>
      <c r="E41" s="51"/>
      <c r="F41" s="52"/>
      <c r="G41" s="51"/>
      <c r="H41" s="50"/>
      <c r="I41" s="51"/>
      <c r="J41" s="53"/>
      <c r="K41" s="54"/>
      <c r="L41" s="54"/>
      <c r="M41" s="54"/>
      <c r="N41" s="53"/>
      <c r="O41" s="54"/>
      <c r="P41" s="54"/>
      <c r="Q41" s="54"/>
      <c r="R41" s="31"/>
      <c r="S41" s="55"/>
      <c r="T41" s="55"/>
      <c r="U41" s="55"/>
      <c r="V41" s="31"/>
      <c r="W41" s="55"/>
      <c r="X41" s="55"/>
      <c r="Y41" s="31"/>
      <c r="Z41" s="56"/>
      <c r="AA41" s="56"/>
      <c r="AB41" s="56"/>
      <c r="AC41" s="36"/>
      <c r="AD41" s="55"/>
      <c r="AE41" s="55"/>
      <c r="AF41" s="55"/>
      <c r="AG41" s="31"/>
      <c r="AH41" s="55"/>
      <c r="AI41" s="55"/>
      <c r="AJ41" s="12"/>
      <c r="AK41" s="14"/>
      <c r="AL41" s="14"/>
      <c r="AM41" s="31"/>
    </row>
    <row r="42" spans="1:39" s="2" customFormat="1" ht="15" customHeight="1" x14ac:dyDescent="0.25">
      <c r="A42" s="47"/>
      <c r="B42" s="50"/>
      <c r="C42" s="54"/>
      <c r="D42" s="50"/>
      <c r="E42" s="54"/>
      <c r="F42" s="50"/>
      <c r="G42" s="54"/>
      <c r="H42" s="50"/>
      <c r="I42" s="54"/>
      <c r="J42" s="53"/>
      <c r="K42" s="54"/>
      <c r="L42" s="54"/>
      <c r="M42" s="38"/>
      <c r="N42" s="67"/>
      <c r="O42" s="67"/>
      <c r="P42" s="67"/>
      <c r="Q42" s="67"/>
      <c r="R42" s="110"/>
      <c r="S42" s="109"/>
      <c r="T42" s="109"/>
      <c r="U42" s="109" t="s">
        <v>20</v>
      </c>
      <c r="V42" s="55"/>
      <c r="W42" s="66" t="str">
        <f>IF(COUNT(W8:W30)=7,ROUND(SUMPRODUCT(W8:W30,Z8:Z30),1),"")</f>
        <v/>
      </c>
      <c r="X42" s="66"/>
      <c r="Y42" s="31"/>
      <c r="Z42" s="56"/>
      <c r="AA42" s="56" t="b">
        <f>W42&gt;=4</f>
        <v>1</v>
      </c>
      <c r="AB42" s="68"/>
      <c r="AC42" s="125"/>
      <c r="AD42" s="135"/>
      <c r="AE42" s="135"/>
      <c r="AF42" s="133" t="s">
        <v>20</v>
      </c>
      <c r="AG42" s="134"/>
      <c r="AH42" s="65" t="str">
        <f>IF(COUNT(AH8:AH36)=9,ROUND(AVERAGE(AH8:AH36),1),"")</f>
        <v/>
      </c>
      <c r="AI42" s="55"/>
      <c r="AJ42" s="12"/>
      <c r="AK42" s="14" t="b">
        <f>AH42&gt;=4</f>
        <v>1</v>
      </c>
      <c r="AL42" s="15"/>
      <c r="AM42" s="31"/>
    </row>
    <row r="43" spans="1:39" ht="3.6" customHeight="1" x14ac:dyDescent="0.25">
      <c r="A43" s="47"/>
      <c r="B43" s="50"/>
      <c r="C43" s="51"/>
      <c r="D43" s="52"/>
      <c r="E43" s="51"/>
      <c r="F43" s="52"/>
      <c r="G43" s="51"/>
      <c r="H43" s="50"/>
      <c r="I43" s="51"/>
      <c r="J43" s="53"/>
      <c r="K43" s="54"/>
      <c r="L43" s="54"/>
      <c r="M43" s="38"/>
      <c r="N43" s="69"/>
      <c r="O43" s="67"/>
      <c r="P43" s="67"/>
      <c r="Q43" s="70"/>
      <c r="R43" s="71"/>
      <c r="S43" s="72"/>
      <c r="T43" s="72"/>
      <c r="U43" s="73"/>
      <c r="V43" s="31"/>
      <c r="W43" s="40"/>
      <c r="X43" s="40"/>
      <c r="Y43" s="31"/>
      <c r="Z43" s="56"/>
      <c r="AA43" s="56"/>
      <c r="AB43" s="56"/>
      <c r="AC43" s="72"/>
      <c r="AD43" s="72"/>
      <c r="AE43" s="72"/>
      <c r="AF43" s="73"/>
      <c r="AG43" s="31"/>
      <c r="AH43" s="40"/>
      <c r="AI43" s="55"/>
      <c r="AJ43" s="12"/>
      <c r="AK43" s="14"/>
      <c r="AL43" s="14"/>
      <c r="AM43" s="31"/>
    </row>
    <row r="44" spans="1:39" s="2" customFormat="1" ht="15" x14ac:dyDescent="0.25">
      <c r="A44" s="118" t="s">
        <v>44</v>
      </c>
      <c r="B44" s="119"/>
      <c r="C44" s="118"/>
      <c r="D44" s="118"/>
      <c r="E44" s="118"/>
      <c r="F44" s="118"/>
      <c r="G44" s="54"/>
      <c r="H44" s="50"/>
      <c r="I44" s="54"/>
      <c r="J44" s="53"/>
      <c r="K44" s="54"/>
      <c r="L44" s="54"/>
      <c r="M44" s="38"/>
      <c r="N44" s="67"/>
      <c r="O44" s="67"/>
      <c r="P44" s="67"/>
      <c r="Q44" s="38"/>
      <c r="R44" s="110"/>
      <c r="S44" s="109"/>
      <c r="T44" s="109"/>
      <c r="U44" s="109" t="s">
        <v>21</v>
      </c>
      <c r="V44" s="55"/>
      <c r="W44" s="66" t="str">
        <f>IF(ISNUMBER(W42),Z44,"")</f>
        <v/>
      </c>
      <c r="X44" s="66"/>
      <c r="Y44" s="31"/>
      <c r="Z44" s="56">
        <f>ABS(SUM(AA8:AA30))</f>
        <v>0</v>
      </c>
      <c r="AA44" s="56" t="b">
        <f>Z44&lt;=2</f>
        <v>1</v>
      </c>
      <c r="AB44" s="68"/>
      <c r="AC44" s="125"/>
      <c r="AD44" s="132"/>
      <c r="AE44" s="132"/>
      <c r="AF44" s="133" t="s">
        <v>21</v>
      </c>
      <c r="AG44" s="31"/>
      <c r="AH44" s="65" t="str">
        <f>IF(ISNUMBER(AH42),AJ44,"")</f>
        <v/>
      </c>
      <c r="AI44" s="40"/>
      <c r="AJ44" s="12">
        <f>ABS(SUM(AK8:AK37))</f>
        <v>0</v>
      </c>
      <c r="AK44" s="14" t="b">
        <f>AJ44&lt;=2</f>
        <v>1</v>
      </c>
      <c r="AL44" s="15"/>
      <c r="AM44" s="31"/>
    </row>
    <row r="45" spans="1:39" ht="3.6" customHeight="1" x14ac:dyDescent="0.25">
      <c r="A45" s="47"/>
      <c r="B45" s="50"/>
      <c r="C45" s="54"/>
      <c r="D45" s="89"/>
      <c r="E45" s="83"/>
      <c r="F45" s="89"/>
      <c r="G45" s="83"/>
      <c r="H45" s="89"/>
      <c r="I45" s="83"/>
      <c r="J45" s="53"/>
      <c r="K45" s="54"/>
      <c r="L45" s="54"/>
      <c r="M45" s="38"/>
      <c r="N45" s="69"/>
      <c r="O45" s="67"/>
      <c r="P45" s="67"/>
      <c r="Q45" s="67"/>
      <c r="R45" s="71"/>
      <c r="S45" s="72"/>
      <c r="T45" s="72"/>
      <c r="U45" s="73"/>
      <c r="V45" s="31"/>
      <c r="W45" s="40"/>
      <c r="X45" s="40"/>
      <c r="Y45" s="31"/>
      <c r="Z45" s="40"/>
      <c r="AA45" s="40"/>
      <c r="AB45" s="40"/>
      <c r="AC45" s="72"/>
      <c r="AD45" s="72"/>
      <c r="AE45" s="72"/>
      <c r="AF45" s="73"/>
      <c r="AG45" s="31"/>
      <c r="AH45" s="40"/>
      <c r="AI45" s="55"/>
      <c r="AJ45" s="23"/>
      <c r="AK45" s="29"/>
      <c r="AL45" s="29"/>
      <c r="AM45" s="31"/>
    </row>
    <row r="46" spans="1:39" s="2" customFormat="1" ht="15" x14ac:dyDescent="0.25">
      <c r="A46" s="83"/>
      <c r="B46" s="50"/>
      <c r="C46" s="83"/>
      <c r="D46" s="83"/>
      <c r="E46" s="83"/>
      <c r="F46" s="83"/>
      <c r="G46" s="83"/>
      <c r="H46" s="83"/>
      <c r="I46" s="83"/>
      <c r="J46" s="83"/>
      <c r="K46" s="83"/>
      <c r="L46" s="54"/>
      <c r="M46" s="38"/>
      <c r="N46" s="67"/>
      <c r="O46" s="67"/>
      <c r="P46" s="67"/>
      <c r="Q46" s="67"/>
      <c r="R46" s="110"/>
      <c r="S46" s="109"/>
      <c r="T46" s="109"/>
      <c r="U46" s="109" t="s">
        <v>22</v>
      </c>
      <c r="V46" s="55"/>
      <c r="W46" s="66" t="str">
        <f>IF(ISNUMBER(W44),Z46,"")</f>
        <v/>
      </c>
      <c r="X46" s="66"/>
      <c r="Y46" s="31"/>
      <c r="Z46" s="56">
        <f>SUM(AB8:AB30)</f>
        <v>0</v>
      </c>
      <c r="AA46" s="56" t="b">
        <f>Z46&lt;=2</f>
        <v>1</v>
      </c>
      <c r="AB46" s="68"/>
      <c r="AC46" s="125"/>
      <c r="AD46" s="132"/>
      <c r="AE46" s="132"/>
      <c r="AF46" s="133" t="s">
        <v>22</v>
      </c>
      <c r="AG46" s="31"/>
      <c r="AH46" s="65" t="str">
        <f>IF(ISNUMBER(AH44),AJ46,"")</f>
        <v/>
      </c>
      <c r="AI46" s="40"/>
      <c r="AJ46" s="16">
        <f>SUM(AL8:AL37)</f>
        <v>0</v>
      </c>
      <c r="AK46" s="14" t="b">
        <f>AJ46&lt;=2</f>
        <v>1</v>
      </c>
      <c r="AL46" s="15"/>
      <c r="AM46" s="31"/>
    </row>
    <row r="47" spans="1:39" s="2" customFormat="1" ht="5.0999999999999996" customHeight="1" x14ac:dyDescent="0.25">
      <c r="A47" s="47"/>
      <c r="B47" s="50"/>
      <c r="C47" s="54"/>
      <c r="D47" s="50"/>
      <c r="E47" s="54"/>
      <c r="F47" s="50"/>
      <c r="G47" s="54"/>
      <c r="H47" s="50"/>
      <c r="I47" s="54"/>
      <c r="J47" s="53"/>
      <c r="K47" s="54"/>
      <c r="L47" s="54"/>
      <c r="M47" s="54"/>
      <c r="N47" s="53"/>
      <c r="O47" s="54"/>
      <c r="P47" s="54"/>
      <c r="Q47" s="55"/>
      <c r="R47" s="55"/>
      <c r="S47" s="55"/>
      <c r="T47" s="55"/>
      <c r="U47" s="55"/>
      <c r="V47" s="31"/>
      <c r="W47" s="55"/>
      <c r="X47" s="55"/>
      <c r="Y47" s="31"/>
      <c r="Z47" s="56"/>
      <c r="AA47" s="68"/>
      <c r="AB47" s="68"/>
      <c r="AC47" s="36"/>
      <c r="AD47" s="55"/>
      <c r="AE47" s="55"/>
      <c r="AF47" s="55"/>
      <c r="AG47" s="31"/>
      <c r="AH47" s="55"/>
      <c r="AI47" s="55"/>
      <c r="AJ47" s="12"/>
      <c r="AK47" s="15"/>
      <c r="AL47" s="15"/>
      <c r="AM47" s="17"/>
    </row>
    <row r="48" spans="1:39" s="2" customFormat="1" ht="42.75" customHeight="1" x14ac:dyDescent="0.25">
      <c r="A48" s="179" t="s">
        <v>29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54"/>
      <c r="M48" s="54"/>
      <c r="N48" s="53"/>
      <c r="O48" s="38"/>
      <c r="P48" s="74"/>
      <c r="Q48" s="75"/>
      <c r="R48" s="186" t="str">
        <f>IF(ISNUMBER(W42),IF(AND(AA42,AA44,AA46),"EFZ schulischer Teil bestanden","EFZ schulischer Teil nicht bestanden"),"unvollständige Angaben")</f>
        <v>unvollständige Angaben</v>
      </c>
      <c r="S48" s="186"/>
      <c r="T48" s="186"/>
      <c r="U48" s="186"/>
      <c r="V48" s="186"/>
      <c r="W48" s="186"/>
      <c r="X48" s="186"/>
      <c r="Y48" s="76"/>
      <c r="Z48" s="77"/>
      <c r="AA48" s="77"/>
      <c r="AB48" s="78"/>
      <c r="AC48" s="186" t="str">
        <f>IF(ISNUMBER(AH42),IF(AND(AK42,AK44,AK46),"BM bestanden","BM nicht bestanden"),"unvollständige Angaben")</f>
        <v>unvollständige Angaben</v>
      </c>
      <c r="AD48" s="186"/>
      <c r="AE48" s="186"/>
      <c r="AF48" s="186"/>
      <c r="AG48" s="186"/>
      <c r="AH48" s="186"/>
      <c r="AI48" s="29"/>
      <c r="AJ48" s="20"/>
      <c r="AK48" s="18"/>
      <c r="AL48" s="19"/>
      <c r="AM48" s="17"/>
    </row>
    <row r="49" spans="1:38" ht="2.25" customHeight="1" x14ac:dyDescent="0.25">
      <c r="R49" s="24"/>
      <c r="S49" s="24"/>
      <c r="T49" s="24"/>
      <c r="U49" s="24"/>
      <c r="V49" s="24"/>
      <c r="W49" s="24"/>
      <c r="X49" s="24"/>
      <c r="Y49" s="24"/>
      <c r="Z49" s="29"/>
      <c r="AA49" s="29"/>
      <c r="AB49" s="29"/>
      <c r="AC49" s="24"/>
      <c r="AD49" s="24"/>
      <c r="AE49" s="24"/>
      <c r="AF49" s="24"/>
      <c r="AG49" s="24"/>
      <c r="AH49" s="24"/>
      <c r="AI49" s="24"/>
    </row>
    <row r="50" spans="1:38" ht="2.25" customHeight="1" x14ac:dyDescent="0.25">
      <c r="Q50" s="24"/>
      <c r="R50" s="24"/>
      <c r="S50" s="24"/>
      <c r="T50" s="24"/>
      <c r="U50" s="24"/>
      <c r="V50" s="24"/>
      <c r="W50" s="24"/>
      <c r="X50" s="24"/>
      <c r="Y50" s="24"/>
      <c r="Z50" s="29"/>
      <c r="AA50" s="29"/>
      <c r="AB50" s="29"/>
      <c r="AC50" s="24"/>
      <c r="AD50" s="24"/>
      <c r="AE50" s="24"/>
      <c r="AF50" s="24"/>
      <c r="AG50" s="24"/>
      <c r="AH50" s="24"/>
      <c r="AI50" s="24"/>
      <c r="AJ50" s="3"/>
      <c r="AK50" s="3"/>
      <c r="AL50" s="3"/>
    </row>
    <row r="51" spans="1:38" ht="2.25" customHeight="1" x14ac:dyDescent="0.25">
      <c r="Q51" s="24"/>
      <c r="R51" s="24"/>
      <c r="S51" s="24"/>
      <c r="T51" s="24"/>
      <c r="U51" s="24"/>
      <c r="V51" s="24"/>
      <c r="W51" s="24"/>
      <c r="X51" s="24"/>
      <c r="Y51" s="24"/>
      <c r="Z51" s="29"/>
      <c r="AA51" s="29"/>
      <c r="AB51" s="29"/>
      <c r="AC51" s="24"/>
      <c r="AD51" s="24"/>
      <c r="AE51" s="24"/>
      <c r="AF51" s="24"/>
      <c r="AG51" s="24"/>
      <c r="AH51" s="24"/>
      <c r="AI51" s="24"/>
      <c r="AJ51" s="3"/>
      <c r="AK51" s="3"/>
      <c r="AL51" s="3"/>
    </row>
    <row r="52" spans="1:38" ht="3" customHeight="1" x14ac:dyDescent="0.25"/>
    <row r="53" spans="1:38" ht="23.25" x14ac:dyDescent="0.25">
      <c r="A53" s="21" t="s">
        <v>30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8"/>
      <c r="S53" s="181" t="s">
        <v>5</v>
      </c>
      <c r="T53" s="181"/>
      <c r="U53" s="181"/>
      <c r="V53" s="181"/>
      <c r="W53" s="181"/>
      <c r="X53" s="181"/>
      <c r="Y53" s="181"/>
      <c r="Z53" s="6"/>
      <c r="AA53" s="6"/>
      <c r="AC53" s="6"/>
      <c r="AD53" s="6"/>
      <c r="AE53" s="4"/>
      <c r="AF53" s="3"/>
      <c r="AG53" s="3"/>
      <c r="AJ53" s="3"/>
      <c r="AK53" s="3"/>
      <c r="AL53" s="3"/>
    </row>
    <row r="54" spans="1:38" ht="4.5" customHeight="1" x14ac:dyDescent="0.25">
      <c r="R54" s="24"/>
      <c r="S54" s="24"/>
      <c r="T54" s="24"/>
      <c r="U54" s="24"/>
      <c r="V54" s="24"/>
      <c r="W54" s="24"/>
      <c r="X54" s="24"/>
      <c r="Y54" s="29"/>
      <c r="Z54" s="29"/>
      <c r="AA54" s="29"/>
      <c r="AB54" s="29"/>
      <c r="AC54" s="29"/>
      <c r="AD54" s="4"/>
      <c r="AE54" s="4"/>
      <c r="AF54" s="3"/>
      <c r="AG54" s="3"/>
      <c r="AJ54" s="3"/>
      <c r="AK54" s="3"/>
      <c r="AL54" s="3"/>
    </row>
    <row r="55" spans="1:38" ht="3" customHeight="1" x14ac:dyDescent="0.25">
      <c r="R55" s="24"/>
      <c r="S55" s="24"/>
      <c r="T55" s="24"/>
      <c r="U55" s="24"/>
      <c r="V55" s="29"/>
      <c r="W55" s="24"/>
      <c r="X55" s="24"/>
      <c r="Y55" s="24"/>
      <c r="Z55" s="29"/>
      <c r="AA55" s="29"/>
      <c r="AB55" s="29"/>
      <c r="AC55" s="29"/>
      <c r="AD55" s="4"/>
      <c r="AE55" s="4"/>
      <c r="AF55" s="3"/>
      <c r="AG55" s="3"/>
      <c r="AJ55" s="3"/>
      <c r="AK55" s="3"/>
      <c r="AL55" s="3"/>
    </row>
    <row r="56" spans="1:38" s="8" customFormat="1" ht="28.5" customHeight="1" x14ac:dyDescent="0.25">
      <c r="B56" s="9"/>
      <c r="C56" s="182" t="s">
        <v>25</v>
      </c>
      <c r="D56" s="182"/>
      <c r="E56" s="182"/>
      <c r="F56" s="183"/>
      <c r="G56" s="183"/>
      <c r="H56" s="183"/>
      <c r="I56" s="183"/>
      <c r="J56" s="183"/>
      <c r="K56" s="183"/>
      <c r="L56" s="183"/>
      <c r="M56" s="183"/>
      <c r="N56" s="10"/>
      <c r="O56" s="184" t="s">
        <v>26</v>
      </c>
      <c r="P56" s="184"/>
      <c r="Q56" s="184"/>
      <c r="R56" s="7"/>
      <c r="S56" s="184" t="s">
        <v>8</v>
      </c>
      <c r="T56" s="184"/>
      <c r="U56" s="184"/>
      <c r="V56" s="24"/>
      <c r="W56" s="155" t="s">
        <v>10</v>
      </c>
      <c r="X56" s="30"/>
      <c r="Y56" s="11" t="s">
        <v>11</v>
      </c>
      <c r="Z56" s="185" t="s">
        <v>12</v>
      </c>
      <c r="AA56" s="185"/>
      <c r="AB56" s="185"/>
    </row>
    <row r="57" spans="1:38" ht="6" customHeight="1" thickBot="1" x14ac:dyDescent="0.3">
      <c r="S57" s="2"/>
      <c r="T57" s="2"/>
      <c r="V57" s="29"/>
      <c r="W57" s="22"/>
      <c r="X57" s="29"/>
      <c r="Y57" s="29"/>
      <c r="Z57" s="29"/>
      <c r="AA57" s="29"/>
      <c r="AB57" s="29"/>
      <c r="AC57" s="24"/>
      <c r="AF57" s="3"/>
      <c r="AG57" s="3"/>
      <c r="AJ57" s="3"/>
      <c r="AK57" s="3"/>
      <c r="AL57" s="3"/>
    </row>
    <row r="58" spans="1:38" ht="16.5" customHeight="1" thickTop="1" thickBot="1" x14ac:dyDescent="0.3">
      <c r="A58" s="82" t="s">
        <v>27</v>
      </c>
      <c r="B58" s="83"/>
      <c r="C58" s="117"/>
      <c r="D58" s="84"/>
      <c r="E58" s="117"/>
      <c r="F58" s="84"/>
      <c r="G58" s="117"/>
      <c r="H58" s="83"/>
      <c r="I58" s="117"/>
      <c r="J58" s="85"/>
      <c r="K58" s="117"/>
      <c r="L58" s="86"/>
      <c r="M58" s="117"/>
      <c r="N58" s="85"/>
      <c r="O58" s="174" t="str">
        <f>IF(COUNT(C58,E58,G58,I58,K58,M58,C60,I60)=8,ROUND(2*AVERAGE(C58,E58,G58,I58,K58,M58,C60,I60),0)/2,"")</f>
        <v/>
      </c>
      <c r="P58" s="175"/>
      <c r="Q58" s="175"/>
      <c r="R58" s="158"/>
      <c r="S58" s="158"/>
      <c r="T58" s="158"/>
      <c r="U58" s="158"/>
      <c r="V58" s="88"/>
      <c r="W58" s="176" t="str">
        <f>IF(ISNUMBER(O58),O58,"")</f>
        <v/>
      </c>
      <c r="X58" s="88"/>
      <c r="Y58" s="178" t="s">
        <v>24</v>
      </c>
      <c r="Z58" s="169">
        <v>0.5</v>
      </c>
      <c r="AA58" s="170" t="str">
        <f>IF(ISNUMBER(W58),IF(W58-4&lt;0,W58-4,0),"")</f>
        <v/>
      </c>
      <c r="AB58" s="164">
        <f>IF(W58&lt;4,1,0)</f>
        <v>0</v>
      </c>
      <c r="AF58" s="3"/>
      <c r="AG58" s="3"/>
      <c r="AJ58" s="3"/>
      <c r="AK58" s="3"/>
      <c r="AL58" s="3"/>
    </row>
    <row r="59" spans="1:38" ht="3" customHeight="1" thickTop="1" thickBot="1" x14ac:dyDescent="0.3">
      <c r="A59" s="88"/>
      <c r="B59" s="83"/>
      <c r="C59" s="86"/>
      <c r="D59" s="84"/>
      <c r="E59" s="86"/>
      <c r="F59" s="84"/>
      <c r="G59" s="86"/>
      <c r="H59" s="83"/>
      <c r="I59" s="86"/>
      <c r="J59" s="85"/>
      <c r="K59" s="86"/>
      <c r="L59" s="86"/>
      <c r="M59" s="89"/>
      <c r="N59" s="85"/>
      <c r="O59" s="175"/>
      <c r="P59" s="175"/>
      <c r="Q59" s="175"/>
      <c r="R59" s="158"/>
      <c r="S59" s="158"/>
      <c r="T59" s="158"/>
      <c r="U59" s="158"/>
      <c r="V59" s="98"/>
      <c r="W59" s="177"/>
      <c r="X59" s="90"/>
      <c r="Y59" s="178"/>
      <c r="Z59" s="165"/>
      <c r="AA59" s="165"/>
      <c r="AB59" s="165"/>
      <c r="AF59" s="3"/>
      <c r="AG59" s="3"/>
      <c r="AJ59" s="3"/>
      <c r="AK59" s="3"/>
      <c r="AL59" s="3"/>
    </row>
    <row r="60" spans="1:38" ht="27" customHeight="1" thickTop="1" thickBot="1" x14ac:dyDescent="0.3">
      <c r="A60" s="91" t="s">
        <v>28</v>
      </c>
      <c r="B60" s="83"/>
      <c r="C60" s="166"/>
      <c r="D60" s="167"/>
      <c r="E60" s="167"/>
      <c r="F60" s="167"/>
      <c r="G60" s="168"/>
      <c r="H60" s="83"/>
      <c r="I60" s="166"/>
      <c r="J60" s="167"/>
      <c r="K60" s="167"/>
      <c r="L60" s="167"/>
      <c r="M60" s="168"/>
      <c r="N60" s="85"/>
      <c r="O60" s="175"/>
      <c r="P60" s="175"/>
      <c r="Q60" s="175"/>
      <c r="R60" s="158"/>
      <c r="S60" s="158"/>
      <c r="T60" s="158"/>
      <c r="U60" s="158"/>
      <c r="V60" s="88"/>
      <c r="W60" s="177"/>
      <c r="X60" s="88"/>
      <c r="Y60" s="178"/>
      <c r="Z60" s="165"/>
      <c r="AA60" s="165"/>
      <c r="AB60" s="165"/>
      <c r="AF60" s="3"/>
      <c r="AG60" s="3"/>
      <c r="AJ60" s="3"/>
      <c r="AK60" s="3"/>
      <c r="AL60" s="3"/>
    </row>
    <row r="61" spans="1:38" ht="3" customHeight="1" thickTop="1" thickBot="1" x14ac:dyDescent="0.3">
      <c r="A61" s="88"/>
      <c r="B61" s="83"/>
      <c r="C61" s="86"/>
      <c r="D61" s="84"/>
      <c r="E61" s="86"/>
      <c r="F61" s="84"/>
      <c r="G61" s="86"/>
      <c r="H61" s="83"/>
      <c r="I61" s="86"/>
      <c r="J61" s="85"/>
      <c r="K61" s="86"/>
      <c r="L61" s="86"/>
      <c r="M61" s="89"/>
      <c r="N61" s="85"/>
      <c r="O61" s="86"/>
      <c r="P61" s="86"/>
      <c r="Q61" s="89"/>
      <c r="R61" s="89"/>
      <c r="S61" s="89"/>
      <c r="T61" s="89"/>
      <c r="U61" s="89"/>
      <c r="V61" s="98"/>
      <c r="W61" s="80"/>
      <c r="X61" s="98"/>
      <c r="Y61" s="98"/>
      <c r="Z61" s="153"/>
      <c r="AA61" s="151"/>
      <c r="AB61" s="154"/>
      <c r="AF61" s="3"/>
      <c r="AG61" s="3"/>
      <c r="AJ61" s="3"/>
      <c r="AK61" s="3"/>
      <c r="AL61" s="3"/>
    </row>
    <row r="62" spans="1:38" s="2" customFormat="1" ht="15.75" thickTop="1" thickBot="1" x14ac:dyDescent="0.3">
      <c r="A62" s="92" t="s">
        <v>2</v>
      </c>
      <c r="B62" s="83"/>
      <c r="C62" s="86"/>
      <c r="D62" s="84"/>
      <c r="E62" s="86"/>
      <c r="F62" s="84"/>
      <c r="G62" s="86"/>
      <c r="H62" s="83"/>
      <c r="I62" s="86"/>
      <c r="J62" s="85"/>
      <c r="K62" s="89"/>
      <c r="L62" s="89"/>
      <c r="M62" s="89"/>
      <c r="N62" s="85"/>
      <c r="O62" s="89"/>
      <c r="P62" s="89"/>
      <c r="Q62" s="89"/>
      <c r="R62" s="89"/>
      <c r="S62" s="171"/>
      <c r="T62" s="172"/>
      <c r="U62" s="173"/>
      <c r="V62" s="88"/>
      <c r="W62" s="213" t="str">
        <f>IF(ISNUMBER(S62),S62,"")</f>
        <v/>
      </c>
      <c r="X62" s="88"/>
      <c r="Y62" s="79" t="s">
        <v>3</v>
      </c>
      <c r="Z62" s="152">
        <v>0.25</v>
      </c>
      <c r="AA62" s="151" t="str">
        <f>IF(ISNUMBER(W62),IF(W62-4&lt;0,W62-4,0),"")</f>
        <v/>
      </c>
      <c r="AB62" s="154">
        <f>IF(W62&lt;4,1,0)</f>
        <v>0</v>
      </c>
    </row>
    <row r="63" spans="1:38" ht="3" customHeight="1" thickTop="1" thickBot="1" x14ac:dyDescent="0.3">
      <c r="A63" s="88"/>
      <c r="B63" s="83"/>
      <c r="C63" s="86"/>
      <c r="D63" s="84"/>
      <c r="E63" s="86"/>
      <c r="F63" s="84"/>
      <c r="G63" s="86"/>
      <c r="H63" s="83"/>
      <c r="I63" s="86"/>
      <c r="J63" s="85"/>
      <c r="K63" s="86"/>
      <c r="L63" s="86"/>
      <c r="M63" s="89"/>
      <c r="N63" s="85"/>
      <c r="O63" s="86"/>
      <c r="P63" s="86"/>
      <c r="Q63" s="89"/>
      <c r="R63" s="89"/>
      <c r="S63" s="89"/>
      <c r="T63" s="89"/>
      <c r="U63" s="89"/>
      <c r="V63" s="98"/>
      <c r="W63" s="80"/>
      <c r="X63" s="98"/>
      <c r="Y63" s="98"/>
      <c r="Z63" s="25"/>
      <c r="AA63" s="26"/>
      <c r="AB63" s="27"/>
      <c r="AC63" s="24"/>
      <c r="AF63" s="3"/>
      <c r="AG63" s="3"/>
      <c r="AJ63" s="3"/>
      <c r="AK63" s="3"/>
      <c r="AL63" s="3"/>
    </row>
    <row r="64" spans="1:38" s="2" customFormat="1" ht="15.75" thickTop="1" thickBot="1" x14ac:dyDescent="0.3">
      <c r="A64" s="92" t="s">
        <v>4</v>
      </c>
      <c r="B64" s="83"/>
      <c r="C64" s="86"/>
      <c r="D64" s="84"/>
      <c r="E64" s="86"/>
      <c r="F64" s="84"/>
      <c r="G64" s="86"/>
      <c r="H64" s="83"/>
      <c r="I64" s="86"/>
      <c r="J64" s="85"/>
      <c r="K64" s="89"/>
      <c r="L64" s="89"/>
      <c r="M64" s="89"/>
      <c r="N64" s="85"/>
      <c r="O64" s="89"/>
      <c r="P64" s="89"/>
      <c r="Q64" s="89"/>
      <c r="R64" s="89"/>
      <c r="S64" s="171"/>
      <c r="T64" s="172"/>
      <c r="U64" s="173"/>
      <c r="V64" s="88"/>
      <c r="W64" s="213" t="str">
        <f>IF(ISNUMBER(S64),S64,"")</f>
        <v/>
      </c>
      <c r="X64" s="88"/>
      <c r="Y64" s="79" t="s">
        <v>3</v>
      </c>
      <c r="Z64" s="152">
        <v>0.25</v>
      </c>
      <c r="AA64" s="151" t="str">
        <f>IF(ISNUMBER(W64),IF(W64-4&lt;0,W64-4,0),"")</f>
        <v/>
      </c>
      <c r="AB64" s="154">
        <f>IF(W64&lt;4,1,0)</f>
        <v>0</v>
      </c>
    </row>
    <row r="65" spans="1:38" ht="3" customHeight="1" thickTop="1" x14ac:dyDescent="0.25">
      <c r="A65" s="83"/>
      <c r="B65" s="83"/>
      <c r="C65" s="86"/>
      <c r="D65" s="84"/>
      <c r="E65" s="86"/>
      <c r="F65" s="84"/>
      <c r="G65" s="86"/>
      <c r="H65" s="83"/>
      <c r="I65" s="86"/>
      <c r="J65" s="85"/>
      <c r="K65" s="89"/>
      <c r="L65" s="89"/>
      <c r="M65" s="89"/>
      <c r="N65" s="85"/>
      <c r="O65" s="89"/>
      <c r="P65" s="89"/>
      <c r="Q65" s="89"/>
      <c r="R65" s="89"/>
      <c r="S65" s="89"/>
      <c r="T65" s="89"/>
      <c r="U65" s="89"/>
      <c r="V65" s="98"/>
      <c r="W65" s="80"/>
      <c r="X65" s="98"/>
      <c r="Y65" s="98"/>
      <c r="Z65" s="14"/>
      <c r="AA65" s="14"/>
      <c r="AB65" s="14"/>
      <c r="AF65" s="3"/>
      <c r="AG65" s="3"/>
      <c r="AJ65" s="3"/>
      <c r="AK65" s="3"/>
      <c r="AL65" s="3"/>
    </row>
    <row r="66" spans="1:38" ht="2.25" customHeight="1" x14ac:dyDescent="0.25">
      <c r="A66" s="83"/>
      <c r="B66" s="83"/>
      <c r="C66" s="86"/>
      <c r="D66" s="84"/>
      <c r="E66" s="86"/>
      <c r="F66" s="84"/>
      <c r="G66" s="86"/>
      <c r="H66" s="83"/>
      <c r="I66" s="86"/>
      <c r="J66" s="85"/>
      <c r="K66" s="89"/>
      <c r="L66" s="89"/>
      <c r="M66" s="89"/>
      <c r="N66" s="85"/>
      <c r="O66" s="89"/>
      <c r="P66" s="89"/>
      <c r="Q66" s="89"/>
      <c r="R66" s="81"/>
      <c r="S66" s="90"/>
      <c r="T66" s="90"/>
      <c r="U66" s="90"/>
      <c r="V66" s="81"/>
      <c r="W66" s="90"/>
      <c r="X66" s="98"/>
      <c r="Y66" s="102"/>
      <c r="Z66" s="14"/>
      <c r="AA66" s="14"/>
      <c r="AB66" s="14"/>
      <c r="AF66" s="3"/>
      <c r="AG66" s="3"/>
      <c r="AJ66" s="3"/>
      <c r="AK66" s="3"/>
      <c r="AL66" s="3"/>
    </row>
    <row r="67" spans="1:38" s="2" customFormat="1" x14ac:dyDescent="0.25">
      <c r="A67" s="83"/>
      <c r="B67" s="83"/>
      <c r="C67" s="89"/>
      <c r="D67" s="83"/>
      <c r="E67" s="89"/>
      <c r="F67" s="83"/>
      <c r="G67" s="89"/>
      <c r="H67" s="83"/>
      <c r="I67" s="89"/>
      <c r="J67" s="85"/>
      <c r="K67" s="89"/>
      <c r="L67" s="89"/>
      <c r="M67" s="83"/>
      <c r="N67" s="93"/>
      <c r="O67" s="93"/>
      <c r="P67" s="93"/>
      <c r="Q67" s="93"/>
      <c r="R67" s="87"/>
      <c r="S67" s="94"/>
      <c r="T67" s="94"/>
      <c r="U67" s="94" t="s">
        <v>20</v>
      </c>
      <c r="V67" s="90"/>
      <c r="W67" s="90" t="str">
        <f>IF(COUNT(W58:W64)=3,ROUND(SUMPRODUCT(W58:W64,Z58:Z64),1),"")</f>
        <v/>
      </c>
      <c r="X67" s="98"/>
      <c r="Y67" s="102"/>
      <c r="Z67" s="14"/>
      <c r="AA67" s="14" t="b">
        <f>W67&gt;=4</f>
        <v>1</v>
      </c>
      <c r="AB67" s="15"/>
    </row>
    <row r="68" spans="1:38" ht="4.9000000000000004" customHeight="1" x14ac:dyDescent="0.25">
      <c r="A68" s="83"/>
      <c r="B68" s="83"/>
      <c r="C68" s="86"/>
      <c r="D68" s="84"/>
      <c r="E68" s="86"/>
      <c r="F68" s="84"/>
      <c r="G68" s="86"/>
      <c r="H68" s="83"/>
      <c r="I68" s="86"/>
      <c r="J68" s="85"/>
      <c r="K68" s="89"/>
      <c r="L68" s="89"/>
      <c r="M68" s="83"/>
      <c r="N68" s="95"/>
      <c r="O68" s="93"/>
      <c r="P68" s="93"/>
      <c r="Q68" s="93"/>
      <c r="R68" s="99"/>
      <c r="S68" s="100"/>
      <c r="T68" s="100"/>
      <c r="U68" s="101"/>
      <c r="V68" s="80"/>
      <c r="W68" s="98"/>
      <c r="X68" s="98"/>
      <c r="Y68" s="102"/>
      <c r="Z68" s="14"/>
      <c r="AA68" s="14"/>
      <c r="AB68" s="14"/>
      <c r="AF68" s="3"/>
      <c r="AG68" s="3"/>
      <c r="AJ68" s="3"/>
      <c r="AK68" s="3"/>
      <c r="AL68" s="3"/>
    </row>
    <row r="69" spans="1:38" s="2" customFormat="1" x14ac:dyDescent="0.25">
      <c r="A69" s="83"/>
      <c r="B69" s="83"/>
      <c r="C69" s="89"/>
      <c r="D69" s="83"/>
      <c r="E69" s="89"/>
      <c r="F69" s="83"/>
      <c r="G69" s="89"/>
      <c r="H69" s="83"/>
      <c r="I69" s="89"/>
      <c r="J69" s="85"/>
      <c r="K69" s="89"/>
      <c r="L69" s="89"/>
      <c r="M69" s="83"/>
      <c r="N69" s="93"/>
      <c r="O69" s="93"/>
      <c r="P69" s="93"/>
      <c r="Q69" s="83"/>
      <c r="R69" s="87"/>
      <c r="S69" s="94"/>
      <c r="T69" s="94"/>
      <c r="U69" s="94" t="s">
        <v>21</v>
      </c>
      <c r="V69" s="90"/>
      <c r="W69" s="90" t="str">
        <f>IF(ISNUMBER(W67),Z69,"")</f>
        <v/>
      </c>
      <c r="X69" s="98"/>
      <c r="Y69" s="102"/>
      <c r="Z69" s="14">
        <f>ABS(SUM(AA58:AA64))</f>
        <v>0</v>
      </c>
      <c r="AA69" s="14" t="b">
        <f>Z69&lt;=1</f>
        <v>1</v>
      </c>
      <c r="AB69" s="15"/>
    </row>
    <row r="70" spans="1:38" ht="4.9000000000000004" customHeight="1" x14ac:dyDescent="0.25">
      <c r="A70" s="83"/>
      <c r="B70" s="83"/>
      <c r="C70" s="89"/>
      <c r="D70" s="83"/>
      <c r="E70" s="89"/>
      <c r="F70" s="83"/>
      <c r="G70" s="89"/>
      <c r="H70" s="83"/>
      <c r="I70" s="89"/>
      <c r="J70" s="85"/>
      <c r="K70" s="89"/>
      <c r="L70" s="89"/>
      <c r="M70" s="83"/>
      <c r="N70" s="95"/>
      <c r="O70" s="93"/>
      <c r="P70" s="93"/>
      <c r="Q70" s="93"/>
      <c r="R70" s="99"/>
      <c r="S70" s="100"/>
      <c r="T70" s="100"/>
      <c r="U70" s="101"/>
      <c r="V70" s="80"/>
      <c r="W70" s="98"/>
      <c r="X70" s="98"/>
      <c r="Y70" s="102"/>
      <c r="Z70" s="29"/>
      <c r="AA70" s="29"/>
      <c r="AB70" s="29"/>
      <c r="AC70" s="24"/>
      <c r="AF70" s="3"/>
      <c r="AG70" s="3"/>
      <c r="AJ70" s="3"/>
      <c r="AK70" s="3"/>
      <c r="AL70" s="3"/>
    </row>
    <row r="71" spans="1:38" s="2" customFormat="1" x14ac:dyDescent="0.25">
      <c r="A71" s="83"/>
      <c r="B71" s="83"/>
      <c r="C71" s="89"/>
      <c r="D71" s="83"/>
      <c r="E71" s="89"/>
      <c r="F71" s="83"/>
      <c r="G71" s="89"/>
      <c r="H71" s="83"/>
      <c r="I71" s="89"/>
      <c r="J71" s="85"/>
      <c r="K71" s="96"/>
      <c r="L71" s="89"/>
      <c r="M71" s="83"/>
      <c r="N71" s="93"/>
      <c r="O71" s="93"/>
      <c r="P71" s="93"/>
      <c r="Q71" s="93"/>
      <c r="R71" s="87"/>
      <c r="S71" s="94"/>
      <c r="T71" s="94"/>
      <c r="U71" s="94" t="s">
        <v>22</v>
      </c>
      <c r="V71" s="90"/>
      <c r="W71" s="90" t="str">
        <f>IF(ISNUMBER(W69),Z71,"")</f>
        <v/>
      </c>
      <c r="X71" s="98"/>
      <c r="Y71" s="102"/>
      <c r="Z71" s="154">
        <f>SUM(AB58:AB64)</f>
        <v>0</v>
      </c>
      <c r="AA71" s="14" t="b">
        <f>Z71&lt;=1</f>
        <v>1</v>
      </c>
      <c r="AB71" s="15"/>
    </row>
    <row r="72" spans="1:38" s="2" customFormat="1" ht="5.0999999999999996" customHeight="1" x14ac:dyDescent="0.25">
      <c r="A72" s="83"/>
      <c r="B72" s="83"/>
      <c r="C72" s="89"/>
      <c r="D72" s="83"/>
      <c r="E72" s="89"/>
      <c r="F72" s="83"/>
      <c r="G72" s="89"/>
      <c r="H72" s="83"/>
      <c r="I72" s="89"/>
      <c r="J72" s="85"/>
      <c r="K72" s="89"/>
      <c r="L72" s="89"/>
      <c r="M72" s="89"/>
      <c r="N72" s="85"/>
      <c r="O72" s="89"/>
      <c r="P72" s="89"/>
      <c r="Q72" s="89"/>
      <c r="R72" s="80"/>
      <c r="S72" s="98"/>
      <c r="T72" s="98"/>
      <c r="U72" s="98"/>
      <c r="V72" s="80"/>
      <c r="W72" s="98"/>
      <c r="X72" s="98"/>
      <c r="Y72" s="102"/>
      <c r="Z72" s="14"/>
      <c r="AA72" s="15"/>
      <c r="AB72" s="15"/>
    </row>
    <row r="73" spans="1:38" s="2" customFormat="1" ht="42.75" customHeight="1" x14ac:dyDescent="0.15">
      <c r="A73" s="161"/>
      <c r="B73" s="162"/>
      <c r="C73" s="89"/>
      <c r="D73" s="83"/>
      <c r="E73" s="89"/>
      <c r="F73" s="83"/>
      <c r="G73" s="89"/>
      <c r="H73" s="83"/>
      <c r="I73" s="89"/>
      <c r="J73" s="85"/>
      <c r="K73" s="89"/>
      <c r="L73" s="89"/>
      <c r="M73" s="89"/>
      <c r="N73" s="85"/>
      <c r="O73" s="83"/>
      <c r="P73" s="97"/>
      <c r="Q73" s="97"/>
      <c r="R73" s="160" t="str">
        <f>IF(ISNUMBER(W67),IF(AND(AA67,AA69,AA71),"EFZ betrieblicher Teil bestanden","EFZ betrieblicher Teil nicht bestanden"),"unvollständige Angaben")</f>
        <v>unvollständige Angaben</v>
      </c>
      <c r="S73" s="160"/>
      <c r="T73" s="160"/>
      <c r="U73" s="160"/>
      <c r="V73" s="160"/>
      <c r="W73" s="160"/>
      <c r="X73" s="160"/>
      <c r="Y73" s="160"/>
      <c r="Z73" s="18"/>
      <c r="AA73" s="18"/>
      <c r="AB73" s="19"/>
    </row>
  </sheetData>
  <sheetProtection algorithmName="SHA-512" hashValue="diHhHED2jyVVEo2BkUPrts+gE7FNEmFoFMIkxmfQEm/5fn3Zn4Hzk0SsTEgIyiVeEc5eNIEhM8QSIzoUb/C53Q==" saltValue="CDcLcwi4jVK3zS4kRrOhZA==" spinCount="100000" sheet="1" selectLockedCells="1"/>
  <mergeCells count="51">
    <mergeCell ref="AD2:AM2"/>
    <mergeCell ref="S2:Y2"/>
    <mergeCell ref="C5:E5"/>
    <mergeCell ref="G5:I5"/>
    <mergeCell ref="K5:M5"/>
    <mergeCell ref="O5:Q5"/>
    <mergeCell ref="S5:U5"/>
    <mergeCell ref="AJ5:AL5"/>
    <mergeCell ref="AA16:AA18"/>
    <mergeCell ref="AB16:AB18"/>
    <mergeCell ref="O18:Q18"/>
    <mergeCell ref="Z5:AB5"/>
    <mergeCell ref="AD5:AF5"/>
    <mergeCell ref="O14:Q14"/>
    <mergeCell ref="O16:Q16"/>
    <mergeCell ref="W16:W18"/>
    <mergeCell ref="Y16:Y18"/>
    <mergeCell ref="Z16:Z18"/>
    <mergeCell ref="AB20:AB22"/>
    <mergeCell ref="O34:Q34"/>
    <mergeCell ref="AK36:AK37"/>
    <mergeCell ref="AJ20:AJ22"/>
    <mergeCell ref="AK20:AK22"/>
    <mergeCell ref="AA26:AA30"/>
    <mergeCell ref="AB26:AB30"/>
    <mergeCell ref="AJ26:AJ30"/>
    <mergeCell ref="AK26:AK30"/>
    <mergeCell ref="Z20:Z22"/>
    <mergeCell ref="AA20:AA22"/>
    <mergeCell ref="AL36:AL37"/>
    <mergeCell ref="A48:K48"/>
    <mergeCell ref="S53:Y53"/>
    <mergeCell ref="C56:M56"/>
    <mergeCell ref="O56:Q56"/>
    <mergeCell ref="S56:U56"/>
    <mergeCell ref="Z56:AB56"/>
    <mergeCell ref="R48:X48"/>
    <mergeCell ref="AC48:AH48"/>
    <mergeCell ref="R73:Y73"/>
    <mergeCell ref="A73:B73"/>
    <mergeCell ref="AJ36:AJ37"/>
    <mergeCell ref="AB58:AB60"/>
    <mergeCell ref="C60:G60"/>
    <mergeCell ref="I60:M60"/>
    <mergeCell ref="Z58:Z60"/>
    <mergeCell ref="AA58:AA60"/>
    <mergeCell ref="S62:U62"/>
    <mergeCell ref="S64:U64"/>
    <mergeCell ref="O58:Q60"/>
    <mergeCell ref="W58:W60"/>
    <mergeCell ref="Y58:Y60"/>
  </mergeCells>
  <conditionalFormatting sqref="AK32:AL32 AK34:AL34 AK36 AA58:AB58 AA61:AB64 AA8:AB30 AK8:AL30">
    <cfRule type="cellIs" dxfId="8" priority="23" operator="lessThan">
      <formula>0</formula>
    </cfRule>
  </conditionalFormatting>
  <conditionalFormatting sqref="W42:X42 W44:X44 W46:X46">
    <cfRule type="expression" dxfId="7" priority="26">
      <formula>AND(ISNUMBER($W42),NOT($AA42))</formula>
    </cfRule>
    <cfRule type="expression" dxfId="6" priority="27">
      <formula>AND(ISNUMBER($W42),$AA42)</formula>
    </cfRule>
  </conditionalFormatting>
  <conditionalFormatting sqref="AH42 AH44 AH46">
    <cfRule type="expression" dxfId="5" priority="28">
      <formula>AND(ISNUMBER($AH42),NOT($AK42))</formula>
    </cfRule>
    <cfRule type="expression" dxfId="4" priority="29">
      <formula>AND(ISNUMBER($AH42),$AK42)</formula>
    </cfRule>
  </conditionalFormatting>
  <conditionalFormatting sqref="W67:X67 W69:X69 W71:X71">
    <cfRule type="expression" dxfId="3" priority="9">
      <formula>AND(ISNUMBER($W67),NOT($AA67))</formula>
    </cfRule>
    <cfRule type="expression" dxfId="2" priority="10">
      <formula>AND(ISNUMBER($W67),$AA67)</formula>
    </cfRule>
  </conditionalFormatting>
  <conditionalFormatting sqref="AI43 AI45 AI47">
    <cfRule type="expression" dxfId="1" priority="1">
      <formula>AND(ISNUMBER($W43),NOT($AA43))</formula>
    </cfRule>
    <cfRule type="expression" dxfId="0" priority="2">
      <formula>AND(ISNUMBER($W43),$AA43)</formula>
    </cfRule>
  </conditionalFormatting>
  <dataValidations count="3">
    <dataValidation allowBlank="1" showInputMessage="1" showErrorMessage="1" errorTitle="Ungültige Note" error="Es können nur ganze oder halbe Noten von 1.0 bis 6.0 eingegeben werden." sqref="P30:Q30 R64 O34:Q34"/>
    <dataValidation type="list" allowBlank="1" showInputMessage="1" showErrorMessage="1" errorTitle="Ungültige Note" error="Es können nur ganze oder halbe Noten von 1.0 bis 6.0 eingegeben werden." sqref="W64:X64 W62:X62 G27:G28 R62 W58 H28:I28">
      <formula1>Notenwerte</formula1>
    </dataValidation>
    <dataValidation allowBlank="1" showDropDown="1" showInputMessage="1" showErrorMessage="1" errorTitle="Ungültige Note" error="Es können nur ganze oder halbe Noten von 1.0 bis 6.0 eingegeben werden." sqref="G26"/>
  </dataValidations>
  <pageMargins left="0.70866141732283472" right="0.32268518518518519" top="0.78740157480314965" bottom="0.78740157480314965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Notenrechner_EFZ_BM_2018</vt:lpstr>
      <vt:lpstr>Notenrechner_EFZ_BM_2018!Druckbereich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Franceschini Alexander</dc:creator>
  <cp:lastModifiedBy>Valenti Giuseppe</cp:lastModifiedBy>
  <cp:lastPrinted>2017-03-24T07:54:36Z</cp:lastPrinted>
  <dcterms:created xsi:type="dcterms:W3CDTF">2014-08-22T10:36:18Z</dcterms:created>
  <dcterms:modified xsi:type="dcterms:W3CDTF">2019-02-01T09:29:58Z</dcterms:modified>
</cp:coreProperties>
</file>